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2011" sheetId="1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<sst xmlns="http://schemas.openxmlformats.org/spreadsheetml/2006/main" count="106" uniqueCount="71">
  <si>
    <t>Категория номера</t>
  </si>
  <si>
    <t>Эконом-класс</t>
  </si>
  <si>
    <t>Одноместный однокомнатный</t>
  </si>
  <si>
    <t>П/К</t>
  </si>
  <si>
    <t>Двухместный однокомнатный</t>
  </si>
  <si>
    <t>Бизнес-класс</t>
  </si>
  <si>
    <t>на 2 чел.</t>
  </si>
  <si>
    <t>на 1 чел.</t>
  </si>
  <si>
    <t>Двухкомнатный двухместный (24-й)</t>
  </si>
  <si>
    <r>
      <t xml:space="preserve">  </t>
    </r>
    <r>
      <rPr>
        <b/>
        <i/>
        <u val="single"/>
        <sz val="10"/>
        <rFont val="Arial Cyr"/>
        <family val="0"/>
      </rPr>
      <t>Тарифы по гостинице "Спутник" со скидками</t>
    </r>
  </si>
  <si>
    <t>Тариф со скидкой 20%</t>
  </si>
  <si>
    <t>Двухкомнатный люкс</t>
  </si>
  <si>
    <t>Двухкомнатный люкс:</t>
  </si>
  <si>
    <t>Тариф со скидкой 10%</t>
  </si>
  <si>
    <t>Тариф со скидкой 25%</t>
  </si>
  <si>
    <t>Тариф со скидкой 30%</t>
  </si>
  <si>
    <t>Тариф со скидкой 15%</t>
  </si>
  <si>
    <t>на 2010 год</t>
  </si>
  <si>
    <t>Тариф со скидкой 40%</t>
  </si>
  <si>
    <t>Тариф со скидкой 35%</t>
  </si>
  <si>
    <t>Тариф стойка бел.руб</t>
  </si>
  <si>
    <t>В Евро</t>
  </si>
  <si>
    <t>Курс евро</t>
  </si>
  <si>
    <t>Тариф стойка без завтрака, бел.руб.</t>
  </si>
  <si>
    <t>Тариф со скидкой 10% без завтрака</t>
  </si>
  <si>
    <t>Тариф со скидкой 15% без завтрака</t>
  </si>
  <si>
    <t>Тариф со скидкой 20% без завтрака</t>
  </si>
  <si>
    <t>Тариф со скидкой 25% без завтрака</t>
  </si>
  <si>
    <t>Тариф со скидкой 30% без завтрака</t>
  </si>
  <si>
    <t>Тариф со скидкой 35% без завтрака</t>
  </si>
  <si>
    <t>Тариф со скидкой 40% без завтрака</t>
  </si>
  <si>
    <t>Стоимость завтрака, бел.руб.</t>
  </si>
  <si>
    <t>"Кинг-сайз" (2 чел.)</t>
  </si>
  <si>
    <t>Первая</t>
  </si>
  <si>
    <t>"Дабл"(2 чел.)</t>
  </si>
  <si>
    <t xml:space="preserve"> скидка 10% с завтраком</t>
  </si>
  <si>
    <t xml:space="preserve"> скидка 15% без завтрака</t>
  </si>
  <si>
    <t xml:space="preserve"> скидка 15% с завтраком</t>
  </si>
  <si>
    <t>скидка 10% без завтрака</t>
  </si>
  <si>
    <t>скидка 20% без завтрака</t>
  </si>
  <si>
    <t>скидка 20% с завтраком</t>
  </si>
  <si>
    <t>скидка 25% без завтрака</t>
  </si>
  <si>
    <t>скидка 25% с завтраком</t>
  </si>
  <si>
    <t>скидка 30% без завтрака</t>
  </si>
  <si>
    <t>скидка 30% с завтраком</t>
  </si>
  <si>
    <t>Тариф стойка без завтрака</t>
  </si>
  <si>
    <t xml:space="preserve">Стоимость завтрака </t>
  </si>
  <si>
    <t>Тариф стойка с завтраком</t>
  </si>
  <si>
    <t>Приложение №_______</t>
  </si>
  <si>
    <t>"Дабл"(1чел.)</t>
  </si>
  <si>
    <t xml:space="preserve"> </t>
  </si>
  <si>
    <t>к приказу №_________</t>
  </si>
  <si>
    <t>Генеральный директор</t>
  </si>
  <si>
    <t>А.А. Смирнова</t>
  </si>
  <si>
    <t>Заместитель генерального директора</t>
  </si>
  <si>
    <t>по экономике и финансам</t>
  </si>
  <si>
    <t>И.О. Дмуховская</t>
  </si>
  <si>
    <t>"____"__________2018г.</t>
  </si>
  <si>
    <t>скидка 5% без завтрака</t>
  </si>
  <si>
    <t xml:space="preserve"> скидка 5% с завтраком</t>
  </si>
  <si>
    <t>Высшая "Люкс"</t>
  </si>
  <si>
    <t>"Семейный"(3 чел.)</t>
  </si>
  <si>
    <t>"Семейный"(4 чел.)</t>
  </si>
  <si>
    <t>(2 чел.)</t>
  </si>
  <si>
    <t>(1 чел.)</t>
  </si>
  <si>
    <t>"Твин"(2 чел.)</t>
  </si>
  <si>
    <t>"Твин"(1чел.)</t>
  </si>
  <si>
    <t>"Семейный"(5 чел.)</t>
  </si>
  <si>
    <t>"Семейный"(6 чел.)</t>
  </si>
  <si>
    <r>
      <t xml:space="preserve">  </t>
    </r>
    <r>
      <rPr>
        <b/>
        <i/>
        <u val="single"/>
        <sz val="10"/>
        <rFont val="Arial Cyr"/>
        <family val="0"/>
      </rPr>
      <t>Тарифы по гостинице "Вояж" со скидками</t>
    </r>
  </si>
  <si>
    <t>EUR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</si>
</sst>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7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Alignment="1">
      <alignment/>
    </xf>
    <xf numFmtId="1" fontId="0" fillId="0" borderId="10" xfId="0" applyNumberForma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1"/>
  <sheetViews>
    <sheetView tabSelected="1" zoomScale="110" zoomScaleNormal="110" zoomScalePageLayoutView="0" workbookViewId="0" topLeftCell="A1">
      <selection activeCell="B6" sqref="B6"/>
    </sheetView>
  </sheetViews>
  <sheetFormatPr defaultColWidth="9.00390625" defaultRowHeight="12.75"/>
  <cols>
    <col min="1" max="1" width="2.25390625" style="0" customWidth="1"/>
    <col min="2" max="2" width="24.25390625" style="0" customWidth="1"/>
    <col min="3" max="3" width="7.75390625" style="0" customWidth="1"/>
    <col min="4" max="4" width="7.625" style="0" customWidth="1"/>
    <col min="5" max="5" width="7.875" style="0" customWidth="1"/>
    <col min="6" max="6" width="7.625" style="0" customWidth="1"/>
    <col min="7" max="7" width="7.875" style="0" customWidth="1"/>
    <col min="8" max="8" width="8.00390625" style="0" customWidth="1"/>
    <col min="9" max="9" width="9.00390625" style="4" customWidth="1"/>
    <col min="10" max="10" width="9.125" style="4" customWidth="1"/>
    <col min="11" max="11" width="8.375" style="4" customWidth="1"/>
    <col min="12" max="12" width="8.125" style="4" customWidth="1"/>
    <col min="13" max="13" width="9.125" style="4" customWidth="1"/>
    <col min="14" max="14" width="7.875" style="4" customWidth="1"/>
    <col min="15" max="15" width="7.375" style="0" customWidth="1"/>
    <col min="16" max="16" width="7.625" style="0" customWidth="1"/>
    <col min="17" max="17" width="7.875" style="0" customWidth="1"/>
    <col min="18" max="19" width="8.00390625" style="0" customWidth="1"/>
    <col min="20" max="20" width="8.125" style="0" customWidth="1"/>
    <col min="21" max="21" width="8.625" style="0" customWidth="1"/>
    <col min="22" max="22" width="7.75390625" style="0" customWidth="1"/>
    <col min="23" max="23" width="7.375" style="0" customWidth="1"/>
    <col min="24" max="24" width="8.125" style="0" customWidth="1"/>
    <col min="25" max="25" width="8.00390625" style="0" customWidth="1"/>
  </cols>
  <sheetData>
    <row r="3" spans="2:23" ht="14.25">
      <c r="B3" t="s">
        <v>69</v>
      </c>
      <c r="V3" s="21"/>
      <c r="W3" t="s">
        <v>48</v>
      </c>
    </row>
    <row r="4" spans="2:23" ht="12.75">
      <c r="B4" s="8"/>
      <c r="W4" t="s">
        <v>51</v>
      </c>
    </row>
    <row r="5" spans="3:23" ht="12.75">
      <c r="C5" s="15"/>
      <c r="N5" s="4" t="s">
        <v>50</v>
      </c>
      <c r="W5" t="s">
        <v>57</v>
      </c>
    </row>
    <row r="7" spans="20:25" ht="12.75">
      <c r="T7" s="9"/>
      <c r="U7" s="9"/>
      <c r="V7" s="9"/>
      <c r="W7" s="9"/>
      <c r="X7" s="9" t="s">
        <v>70</v>
      </c>
      <c r="Y7" s="9"/>
    </row>
    <row r="8" spans="1:18" ht="63.75" customHeight="1">
      <c r="A8" s="4"/>
      <c r="B8" s="11" t="s">
        <v>0</v>
      </c>
      <c r="C8" s="11" t="s">
        <v>47</v>
      </c>
      <c r="D8" s="11" t="s">
        <v>46</v>
      </c>
      <c r="E8" s="11" t="s">
        <v>45</v>
      </c>
      <c r="F8" s="12" t="s">
        <v>58</v>
      </c>
      <c r="G8" s="12" t="s">
        <v>59</v>
      </c>
      <c r="H8" s="12" t="s">
        <v>38</v>
      </c>
      <c r="I8" s="12" t="s">
        <v>35</v>
      </c>
      <c r="J8" s="12" t="s">
        <v>36</v>
      </c>
      <c r="K8" s="12" t="s">
        <v>37</v>
      </c>
      <c r="L8" s="12" t="s">
        <v>39</v>
      </c>
      <c r="M8" s="12" t="s">
        <v>40</v>
      </c>
      <c r="N8" s="12" t="s">
        <v>41</v>
      </c>
      <c r="O8" s="12" t="s">
        <v>42</v>
      </c>
      <c r="P8" s="12" t="s">
        <v>43</v>
      </c>
      <c r="Q8" s="12" t="s">
        <v>44</v>
      </c>
      <c r="R8" s="18"/>
    </row>
    <row r="9" spans="2:18" ht="12.75">
      <c r="B9" s="13" t="s">
        <v>60</v>
      </c>
      <c r="C9" s="1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9"/>
    </row>
    <row r="10" spans="2:18" ht="12.75" hidden="1">
      <c r="B10" s="14" t="s">
        <v>32</v>
      </c>
      <c r="C10" s="16">
        <v>134</v>
      </c>
      <c r="D10" s="6">
        <v>28</v>
      </c>
      <c r="E10" s="6">
        <f>C10-D10</f>
        <v>106</v>
      </c>
      <c r="F10" s="6"/>
      <c r="G10" s="6"/>
      <c r="H10" s="6">
        <f>E10*0.9</f>
        <v>95.4</v>
      </c>
      <c r="I10" s="6">
        <f>H10+D10</f>
        <v>123.4</v>
      </c>
      <c r="J10" s="6">
        <f>E10*0.85</f>
        <v>90.1</v>
      </c>
      <c r="K10" s="6">
        <f>J10+D10</f>
        <v>118.1</v>
      </c>
      <c r="L10" s="6">
        <f>E10*0.8</f>
        <v>84.80000000000001</v>
      </c>
      <c r="M10" s="6">
        <f>L10+D10</f>
        <v>112.80000000000001</v>
      </c>
      <c r="N10" s="6">
        <f>E10*0.75</f>
        <v>79.5</v>
      </c>
      <c r="O10" s="6">
        <f>N10+D10</f>
        <v>107.5</v>
      </c>
      <c r="P10" s="6">
        <f>E10*0.7</f>
        <v>74.19999999999999</v>
      </c>
      <c r="Q10" s="6">
        <f>P10+D10</f>
        <v>102.19999999999999</v>
      </c>
      <c r="R10" s="19"/>
    </row>
    <row r="11" spans="2:18" ht="12.75" hidden="1">
      <c r="B11" s="14"/>
      <c r="C11" s="1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9"/>
    </row>
    <row r="12" spans="2:18" ht="12.75">
      <c r="B12" s="22" t="s">
        <v>63</v>
      </c>
      <c r="C12" s="23">
        <v>56.6</v>
      </c>
      <c r="D12" s="23">
        <v>8.6</v>
      </c>
      <c r="E12" s="23">
        <f>C12-D12</f>
        <v>48</v>
      </c>
      <c r="F12" s="10">
        <f>E12*0.95</f>
        <v>45.599999999999994</v>
      </c>
      <c r="G12" s="10">
        <f>F12+D12</f>
        <v>54.199999999999996</v>
      </c>
      <c r="H12" s="10">
        <f>E12*0.9</f>
        <v>43.2</v>
      </c>
      <c r="I12" s="10">
        <f>H12+D12</f>
        <v>51.800000000000004</v>
      </c>
      <c r="J12" s="10">
        <f>E12*0.85</f>
        <v>40.8</v>
      </c>
      <c r="K12" s="10">
        <f>J12+D12</f>
        <v>49.4</v>
      </c>
      <c r="L12" s="10">
        <f>E12*0.8</f>
        <v>38.400000000000006</v>
      </c>
      <c r="M12" s="10">
        <f>L12+D12</f>
        <v>47.00000000000001</v>
      </c>
      <c r="N12" s="10">
        <f>E12*0.75</f>
        <v>36</v>
      </c>
      <c r="O12" s="10">
        <f>N12+D12</f>
        <v>44.6</v>
      </c>
      <c r="P12" s="10">
        <f>E12*0.7</f>
        <v>33.599999999999994</v>
      </c>
      <c r="Q12" s="10">
        <f>P12+D12</f>
        <v>42.199999999999996</v>
      </c>
      <c r="R12" s="20"/>
    </row>
    <row r="13" spans="2:18" ht="12.75">
      <c r="B13" s="22" t="s">
        <v>64</v>
      </c>
      <c r="C13" s="24">
        <v>52.3</v>
      </c>
      <c r="D13" s="23">
        <v>4.3</v>
      </c>
      <c r="E13" s="23">
        <f>C13-D13</f>
        <v>48</v>
      </c>
      <c r="F13" s="10">
        <f>E13*0.95</f>
        <v>45.599999999999994</v>
      </c>
      <c r="G13" s="10">
        <f>F13+D13</f>
        <v>49.89999999999999</v>
      </c>
      <c r="H13" s="10">
        <f>E13*0.9</f>
        <v>43.2</v>
      </c>
      <c r="I13" s="10">
        <f>H13+D13</f>
        <v>47.5</v>
      </c>
      <c r="J13" s="10">
        <f>E13*0.85</f>
        <v>40.8</v>
      </c>
      <c r="K13" s="10">
        <f>J13+D13</f>
        <v>45.099999999999994</v>
      </c>
      <c r="L13" s="10">
        <f>E13*0.8</f>
        <v>38.400000000000006</v>
      </c>
      <c r="M13" s="10">
        <f>L13+D13</f>
        <v>42.7</v>
      </c>
      <c r="N13" s="10">
        <f>E13*0.75</f>
        <v>36</v>
      </c>
      <c r="O13" s="10">
        <f>N13+D13</f>
        <v>40.3</v>
      </c>
      <c r="P13" s="10">
        <f>E13*0.7</f>
        <v>33.599999999999994</v>
      </c>
      <c r="Q13" s="10">
        <f>P13+D13</f>
        <v>37.89999999999999</v>
      </c>
      <c r="R13" s="20"/>
    </row>
    <row r="14" spans="2:18" ht="12.75">
      <c r="B14" s="13" t="s">
        <v>33</v>
      </c>
      <c r="C14" s="23"/>
      <c r="D14" s="23"/>
      <c r="E14" s="23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9"/>
    </row>
    <row r="15" spans="2:18" ht="12.75">
      <c r="B15" s="14" t="s">
        <v>34</v>
      </c>
      <c r="C15" s="23">
        <v>44.6</v>
      </c>
      <c r="D15" s="23">
        <v>8.6</v>
      </c>
      <c r="E15" s="23">
        <f>C15-D15</f>
        <v>36</v>
      </c>
      <c r="F15" s="10">
        <f>E15*0.95</f>
        <v>34.199999999999996</v>
      </c>
      <c r="G15" s="10">
        <f>F15+D15</f>
        <v>42.8</v>
      </c>
      <c r="H15" s="10">
        <f>E15*0.9</f>
        <v>32.4</v>
      </c>
      <c r="I15" s="10">
        <f>H15+D15</f>
        <v>41</v>
      </c>
      <c r="J15" s="10">
        <f>E15*0.85</f>
        <v>30.599999999999998</v>
      </c>
      <c r="K15" s="10">
        <f>J15+D15</f>
        <v>39.199999999999996</v>
      </c>
      <c r="L15" s="10">
        <f>E15*0.8</f>
        <v>28.8</v>
      </c>
      <c r="M15" s="10">
        <f>L15+D15</f>
        <v>37.4</v>
      </c>
      <c r="N15" s="10">
        <f>E15*0.75</f>
        <v>27</v>
      </c>
      <c r="O15" s="10">
        <f>N15+D15</f>
        <v>35.6</v>
      </c>
      <c r="P15" s="10">
        <f>E15*0.7</f>
        <v>25.2</v>
      </c>
      <c r="Q15" s="10">
        <f>P15+D15</f>
        <v>33.8</v>
      </c>
      <c r="R15" s="19"/>
    </row>
    <row r="16" spans="2:18" ht="12.75">
      <c r="B16" s="14" t="s">
        <v>49</v>
      </c>
      <c r="C16" s="23">
        <v>40.3</v>
      </c>
      <c r="D16" s="23">
        <v>4.3</v>
      </c>
      <c r="E16" s="23">
        <f>C16-D16</f>
        <v>36</v>
      </c>
      <c r="F16" s="10">
        <f>E16*0.95</f>
        <v>34.199999999999996</v>
      </c>
      <c r="G16" s="10">
        <f>F16+D16</f>
        <v>38.49999999999999</v>
      </c>
      <c r="H16" s="10">
        <f>E16*0.9</f>
        <v>32.4</v>
      </c>
      <c r="I16" s="10">
        <f>H16+D16</f>
        <v>36.699999999999996</v>
      </c>
      <c r="J16" s="10">
        <f>E16*0.85</f>
        <v>30.599999999999998</v>
      </c>
      <c r="K16" s="10">
        <f>J16+D16</f>
        <v>34.9</v>
      </c>
      <c r="L16" s="10">
        <f>E16*0.8</f>
        <v>28.8</v>
      </c>
      <c r="M16" s="10">
        <f>L16+D16</f>
        <v>33.1</v>
      </c>
      <c r="N16" s="10">
        <f>E16*0.75</f>
        <v>27</v>
      </c>
      <c r="O16" s="10">
        <f>N16+D16</f>
        <v>31.3</v>
      </c>
      <c r="P16" s="10">
        <f>E16*0.7</f>
        <v>25.2</v>
      </c>
      <c r="Q16" s="10">
        <f>P16+D16</f>
        <v>29.5</v>
      </c>
      <c r="R16" s="19"/>
    </row>
    <row r="17" spans="2:18" ht="12.75">
      <c r="B17" s="14" t="s">
        <v>34</v>
      </c>
      <c r="C17" s="23">
        <v>42.6</v>
      </c>
      <c r="D17" s="23">
        <v>8.6</v>
      </c>
      <c r="E17" s="23">
        <f>C17-D17</f>
        <v>34</v>
      </c>
      <c r="F17" s="10">
        <f>E17*0.95</f>
        <v>32.3</v>
      </c>
      <c r="G17" s="10">
        <f>F17+D17</f>
        <v>40.9</v>
      </c>
      <c r="H17" s="10">
        <f>E17*0.9</f>
        <v>30.6</v>
      </c>
      <c r="I17" s="10">
        <f>H17+D17</f>
        <v>39.2</v>
      </c>
      <c r="J17" s="10">
        <f>E17*0.85</f>
        <v>28.9</v>
      </c>
      <c r="K17" s="10">
        <f>J17+D17</f>
        <v>37.5</v>
      </c>
      <c r="L17" s="10">
        <f>E17*0.8</f>
        <v>27.200000000000003</v>
      </c>
      <c r="M17" s="10">
        <f>L17+D17</f>
        <v>35.800000000000004</v>
      </c>
      <c r="N17" s="10">
        <f>E17*0.75</f>
        <v>25.5</v>
      </c>
      <c r="O17" s="10">
        <f>N17+D17</f>
        <v>34.1</v>
      </c>
      <c r="P17" s="10">
        <f>E17*0.7</f>
        <v>23.799999999999997</v>
      </c>
      <c r="Q17" s="10">
        <f>P17+D17</f>
        <v>32.4</v>
      </c>
      <c r="R17" s="19"/>
    </row>
    <row r="18" spans="2:18" ht="12.75">
      <c r="B18" s="14" t="s">
        <v>49</v>
      </c>
      <c r="C18" s="23">
        <v>34.3</v>
      </c>
      <c r="D18" s="23">
        <v>4.3</v>
      </c>
      <c r="E18" s="23">
        <f aca="true" t="shared" si="0" ref="E18:E24">C18-D18</f>
        <v>29.999999999999996</v>
      </c>
      <c r="F18" s="10">
        <f aca="true" t="shared" si="1" ref="F18:F24">E18*0.95</f>
        <v>28.499999999999996</v>
      </c>
      <c r="G18" s="10">
        <f aca="true" t="shared" si="2" ref="G18:G24">F18+D18</f>
        <v>32.8</v>
      </c>
      <c r="H18" s="10">
        <f aca="true" t="shared" si="3" ref="H18:H24">E18*0.9</f>
        <v>26.999999999999996</v>
      </c>
      <c r="I18" s="10">
        <f aca="true" t="shared" si="4" ref="I18:I24">H18+D18</f>
        <v>31.299999999999997</v>
      </c>
      <c r="J18" s="10">
        <f aca="true" t="shared" si="5" ref="J18:J24">E18*0.85</f>
        <v>25.499999999999996</v>
      </c>
      <c r="K18" s="10">
        <f aca="true" t="shared" si="6" ref="K18:K24">J18+D18</f>
        <v>29.799999999999997</v>
      </c>
      <c r="L18" s="10">
        <f aca="true" t="shared" si="7" ref="L18:L24">E18*0.8</f>
        <v>24</v>
      </c>
      <c r="M18" s="10">
        <f aca="true" t="shared" si="8" ref="M18:M24">L18+D18</f>
        <v>28.3</v>
      </c>
      <c r="N18" s="10">
        <f aca="true" t="shared" si="9" ref="N18:N24">E18*0.75</f>
        <v>22.499999999999996</v>
      </c>
      <c r="O18" s="10">
        <f aca="true" t="shared" si="10" ref="O18:O24">N18+D18</f>
        <v>26.799999999999997</v>
      </c>
      <c r="P18" s="10">
        <f aca="true" t="shared" si="11" ref="P18:P24">E18*0.7</f>
        <v>20.999999999999996</v>
      </c>
      <c r="Q18" s="10">
        <f aca="true" t="shared" si="12" ref="Q18:Q24">P18+D18</f>
        <v>25.299999999999997</v>
      </c>
      <c r="R18" s="20"/>
    </row>
    <row r="19" spans="2:18" ht="12.75">
      <c r="B19" s="14" t="s">
        <v>65</v>
      </c>
      <c r="C19" s="23">
        <v>38.6</v>
      </c>
      <c r="D19" s="23">
        <v>8.6</v>
      </c>
      <c r="E19" s="23">
        <f t="shared" si="0"/>
        <v>30</v>
      </c>
      <c r="F19" s="10">
        <f t="shared" si="1"/>
        <v>28.5</v>
      </c>
      <c r="G19" s="10">
        <f t="shared" si="2"/>
        <v>37.1</v>
      </c>
      <c r="H19" s="10">
        <f t="shared" si="3"/>
        <v>27</v>
      </c>
      <c r="I19" s="10">
        <f t="shared" si="4"/>
        <v>35.6</v>
      </c>
      <c r="J19" s="10">
        <f t="shared" si="5"/>
        <v>25.5</v>
      </c>
      <c r="K19" s="10">
        <f t="shared" si="6"/>
        <v>34.1</v>
      </c>
      <c r="L19" s="10">
        <f t="shared" si="7"/>
        <v>24</v>
      </c>
      <c r="M19" s="10">
        <f t="shared" si="8"/>
        <v>32.6</v>
      </c>
      <c r="N19" s="10">
        <f t="shared" si="9"/>
        <v>22.5</v>
      </c>
      <c r="O19" s="10">
        <f t="shared" si="10"/>
        <v>31.1</v>
      </c>
      <c r="P19" s="10">
        <f t="shared" si="11"/>
        <v>21</v>
      </c>
      <c r="Q19" s="10">
        <f t="shared" si="12"/>
        <v>29.6</v>
      </c>
      <c r="R19" s="20"/>
    </row>
    <row r="20" spans="2:18" ht="12.75">
      <c r="B20" s="14" t="s">
        <v>66</v>
      </c>
      <c r="C20" s="23">
        <v>28.3</v>
      </c>
      <c r="D20" s="23">
        <v>4.3</v>
      </c>
      <c r="E20" s="23">
        <f t="shared" si="0"/>
        <v>24</v>
      </c>
      <c r="F20" s="10">
        <f t="shared" si="1"/>
        <v>22.799999999999997</v>
      </c>
      <c r="G20" s="10">
        <f t="shared" si="2"/>
        <v>27.099999999999998</v>
      </c>
      <c r="H20" s="10">
        <f t="shared" si="3"/>
        <v>21.6</v>
      </c>
      <c r="I20" s="10">
        <f t="shared" si="4"/>
        <v>25.900000000000002</v>
      </c>
      <c r="J20" s="10">
        <f t="shared" si="5"/>
        <v>20.4</v>
      </c>
      <c r="K20" s="10">
        <f t="shared" si="6"/>
        <v>24.7</v>
      </c>
      <c r="L20" s="10">
        <f t="shared" si="7"/>
        <v>19.200000000000003</v>
      </c>
      <c r="M20" s="10">
        <f t="shared" si="8"/>
        <v>23.500000000000004</v>
      </c>
      <c r="N20" s="10">
        <f t="shared" si="9"/>
        <v>18</v>
      </c>
      <c r="O20" s="10">
        <f t="shared" si="10"/>
        <v>22.3</v>
      </c>
      <c r="P20" s="10">
        <f t="shared" si="11"/>
        <v>16.799999999999997</v>
      </c>
      <c r="Q20" s="10">
        <f t="shared" si="12"/>
        <v>21.099999999999998</v>
      </c>
      <c r="R20" s="20"/>
    </row>
    <row r="21" spans="2:18" ht="12.75">
      <c r="B21" s="14" t="s">
        <v>61</v>
      </c>
      <c r="C21" s="23">
        <v>54.9</v>
      </c>
      <c r="D21" s="23">
        <v>12.9</v>
      </c>
      <c r="E21" s="23">
        <f>C21-D21</f>
        <v>42</v>
      </c>
      <c r="F21" s="10">
        <f t="shared" si="1"/>
        <v>39.9</v>
      </c>
      <c r="G21" s="10">
        <f t="shared" si="2"/>
        <v>52.8</v>
      </c>
      <c r="H21" s="10">
        <f>E21*0.9</f>
        <v>37.800000000000004</v>
      </c>
      <c r="I21" s="10">
        <f>H21+D21</f>
        <v>50.7</v>
      </c>
      <c r="J21" s="10">
        <f>E21*0.85</f>
        <v>35.699999999999996</v>
      </c>
      <c r="K21" s="10">
        <f>J21+D21</f>
        <v>48.599999999999994</v>
      </c>
      <c r="L21" s="10">
        <f>E21*0.8</f>
        <v>33.6</v>
      </c>
      <c r="M21" s="10">
        <f>L21+D21</f>
        <v>46.5</v>
      </c>
      <c r="N21" s="10">
        <f>E21*0.75</f>
        <v>31.5</v>
      </c>
      <c r="O21" s="10">
        <f>N21+D21</f>
        <v>44.4</v>
      </c>
      <c r="P21" s="10">
        <f>E21*0.7</f>
        <v>29.4</v>
      </c>
      <c r="Q21" s="10">
        <f>P21+D21</f>
        <v>42.3</v>
      </c>
      <c r="R21" s="20"/>
    </row>
    <row r="22" spans="2:18" ht="12.75">
      <c r="B22" s="14" t="s">
        <v>62</v>
      </c>
      <c r="C22" s="23">
        <v>73.2</v>
      </c>
      <c r="D22" s="23">
        <v>17.2</v>
      </c>
      <c r="E22" s="23">
        <f t="shared" si="0"/>
        <v>56</v>
      </c>
      <c r="F22" s="10">
        <f t="shared" si="1"/>
        <v>53.199999999999996</v>
      </c>
      <c r="G22" s="10">
        <f t="shared" si="2"/>
        <v>70.39999999999999</v>
      </c>
      <c r="H22" s="10">
        <f t="shared" si="3"/>
        <v>50.4</v>
      </c>
      <c r="I22" s="10">
        <f t="shared" si="4"/>
        <v>67.6</v>
      </c>
      <c r="J22" s="10">
        <f t="shared" si="5"/>
        <v>47.6</v>
      </c>
      <c r="K22" s="10">
        <f t="shared" si="6"/>
        <v>64.8</v>
      </c>
      <c r="L22" s="10">
        <f t="shared" si="7"/>
        <v>44.800000000000004</v>
      </c>
      <c r="M22" s="10">
        <f t="shared" si="8"/>
        <v>62</v>
      </c>
      <c r="N22" s="10">
        <f t="shared" si="9"/>
        <v>42</v>
      </c>
      <c r="O22" s="10">
        <f t="shared" si="10"/>
        <v>59.2</v>
      </c>
      <c r="P22" s="10">
        <f t="shared" si="11"/>
        <v>39.199999999999996</v>
      </c>
      <c r="Q22" s="10">
        <f t="shared" si="12"/>
        <v>56.39999999999999</v>
      </c>
      <c r="R22" s="20"/>
    </row>
    <row r="23" spans="2:18" ht="12.75">
      <c r="B23" s="14" t="s">
        <v>67</v>
      </c>
      <c r="C23" s="23">
        <v>91.5</v>
      </c>
      <c r="D23" s="23">
        <v>21.5</v>
      </c>
      <c r="E23" s="23">
        <f>C23-D23</f>
        <v>70</v>
      </c>
      <c r="F23" s="10">
        <f t="shared" si="1"/>
        <v>66.5</v>
      </c>
      <c r="G23" s="10">
        <f>F23+D23</f>
        <v>88</v>
      </c>
      <c r="H23" s="10">
        <f>E23*0.9</f>
        <v>63</v>
      </c>
      <c r="I23" s="10">
        <f>H23+D23</f>
        <v>84.5</v>
      </c>
      <c r="J23" s="10">
        <f>E23*0.85</f>
        <v>59.5</v>
      </c>
      <c r="K23" s="10">
        <f>J23+D23</f>
        <v>81</v>
      </c>
      <c r="L23" s="10">
        <f>E23*0.8</f>
        <v>56</v>
      </c>
      <c r="M23" s="10">
        <f>L23+D23</f>
        <v>77.5</v>
      </c>
      <c r="N23" s="10">
        <f>E23*0.75</f>
        <v>52.5</v>
      </c>
      <c r="O23" s="10">
        <f>N23+D23</f>
        <v>74</v>
      </c>
      <c r="P23" s="10">
        <f>E23*0.7</f>
        <v>49</v>
      </c>
      <c r="Q23" s="10">
        <f>P23+D23</f>
        <v>70.5</v>
      </c>
      <c r="R23" s="20"/>
    </row>
    <row r="24" spans="2:17" ht="12.75">
      <c r="B24" s="14" t="s">
        <v>68</v>
      </c>
      <c r="C24" s="23">
        <v>109.8</v>
      </c>
      <c r="D24" s="23">
        <v>25.8</v>
      </c>
      <c r="E24" s="23">
        <f t="shared" si="0"/>
        <v>84</v>
      </c>
      <c r="F24" s="10">
        <f t="shared" si="1"/>
        <v>79.8</v>
      </c>
      <c r="G24" s="10">
        <f t="shared" si="2"/>
        <v>105.6</v>
      </c>
      <c r="H24" s="10">
        <f t="shared" si="3"/>
        <v>75.60000000000001</v>
      </c>
      <c r="I24" s="10">
        <f t="shared" si="4"/>
        <v>101.4</v>
      </c>
      <c r="J24" s="10">
        <f t="shared" si="5"/>
        <v>71.39999999999999</v>
      </c>
      <c r="K24" s="10">
        <f t="shared" si="6"/>
        <v>97.19999999999999</v>
      </c>
      <c r="L24" s="10">
        <f t="shared" si="7"/>
        <v>67.2</v>
      </c>
      <c r="M24" s="10">
        <f t="shared" si="8"/>
        <v>93</v>
      </c>
      <c r="N24" s="10">
        <f t="shared" si="9"/>
        <v>63</v>
      </c>
      <c r="O24" s="10">
        <f t="shared" si="10"/>
        <v>88.8</v>
      </c>
      <c r="P24" s="10">
        <f t="shared" si="11"/>
        <v>58.8</v>
      </c>
      <c r="Q24" s="10">
        <f t="shared" si="12"/>
        <v>84.6</v>
      </c>
    </row>
    <row r="25" ht="12.75">
      <c r="B25" s="17"/>
    </row>
    <row r="26" spans="2:25" ht="12.75">
      <c r="B26" s="17"/>
      <c r="Y26" t="s">
        <v>50</v>
      </c>
    </row>
    <row r="27" spans="2:11" ht="12.75">
      <c r="B27" s="17" t="s">
        <v>52</v>
      </c>
      <c r="J27" s="4" t="s">
        <v>56</v>
      </c>
      <c r="K27"/>
    </row>
    <row r="30" spans="2:10" ht="12.75">
      <c r="B30" s="17" t="s">
        <v>54</v>
      </c>
      <c r="J30" s="4" t="s">
        <v>53</v>
      </c>
    </row>
    <row r="31" ht="12.75">
      <c r="B31" t="s">
        <v>55</v>
      </c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C25"/>
  <sheetViews>
    <sheetView zoomScalePageLayoutView="0" workbookViewId="0" topLeftCell="A7">
      <selection activeCell="G19" sqref="G19"/>
    </sheetView>
  </sheetViews>
  <sheetFormatPr defaultColWidth="9.00390625" defaultRowHeight="12.75"/>
  <cols>
    <col min="1" max="1" width="2.25390625" style="0" customWidth="1"/>
    <col min="2" max="2" width="31.125" style="0" customWidth="1"/>
    <col min="3" max="3" width="8.625" style="0" customWidth="1"/>
    <col min="4" max="4" width="11.00390625" style="0" customWidth="1"/>
    <col min="5" max="5" width="10.875" style="0" customWidth="1"/>
    <col min="6" max="6" width="9.75390625" style="0" customWidth="1"/>
    <col min="7" max="7" width="9.25390625" style="4" customWidth="1"/>
    <col min="8" max="8" width="10.25390625" style="4" customWidth="1"/>
    <col min="9" max="9" width="9.375" style="4" customWidth="1"/>
    <col min="10" max="10" width="10.00390625" style="4" customWidth="1"/>
    <col min="11" max="11" width="9.25390625" style="4" customWidth="1"/>
    <col min="12" max="12" width="10.125" style="4" customWidth="1"/>
    <col min="13" max="13" width="8.375" style="0" customWidth="1"/>
    <col min="14" max="14" width="9.875" style="0" customWidth="1"/>
    <col min="15" max="15" width="9.00390625" style="0" customWidth="1"/>
    <col min="16" max="16" width="10.125" style="0" customWidth="1"/>
    <col min="18" max="18" width="9.875" style="0" customWidth="1"/>
    <col min="19" max="19" width="8.75390625" style="0" customWidth="1"/>
    <col min="21" max="21" width="30.75390625" style="0" customWidth="1"/>
    <col min="22" max="22" width="9.625" style="0" bestFit="1" customWidth="1"/>
    <col min="23" max="23" width="10.125" style="0" customWidth="1"/>
    <col min="24" max="24" width="10.25390625" style="0" customWidth="1"/>
    <col min="25" max="25" width="10.00390625" style="0" customWidth="1"/>
    <col min="26" max="26" width="10.125" style="0" customWidth="1"/>
    <col min="27" max="27" width="9.875" style="0" customWidth="1"/>
    <col min="28" max="28" width="10.625" style="0" customWidth="1"/>
    <col min="29" max="29" width="10.375" style="0" customWidth="1"/>
  </cols>
  <sheetData>
    <row r="3" ht="12.75">
      <c r="B3" t="s">
        <v>9</v>
      </c>
    </row>
    <row r="4" ht="12.75">
      <c r="B4" s="8" t="s">
        <v>17</v>
      </c>
    </row>
    <row r="6" ht="12.75">
      <c r="V6" s="9" t="s">
        <v>21</v>
      </c>
    </row>
    <row r="7" spans="23:25" ht="12.75">
      <c r="W7" s="4" t="s">
        <v>22</v>
      </c>
      <c r="X7" s="4">
        <v>3832</v>
      </c>
      <c r="Y7" s="4"/>
    </row>
    <row r="8" spans="2:29" s="4" customFormat="1" ht="55.5" customHeight="1">
      <c r="B8" s="11" t="s">
        <v>0</v>
      </c>
      <c r="C8" s="11" t="s">
        <v>20</v>
      </c>
      <c r="D8" s="11" t="s">
        <v>31</v>
      </c>
      <c r="E8" s="11" t="s">
        <v>23</v>
      </c>
      <c r="F8" s="12" t="s">
        <v>24</v>
      </c>
      <c r="G8" s="12" t="s">
        <v>13</v>
      </c>
      <c r="H8" s="12" t="s">
        <v>25</v>
      </c>
      <c r="I8" s="12" t="s">
        <v>16</v>
      </c>
      <c r="J8" s="12" t="s">
        <v>26</v>
      </c>
      <c r="K8" s="12" t="s">
        <v>10</v>
      </c>
      <c r="L8" s="12" t="s">
        <v>27</v>
      </c>
      <c r="M8" s="12" t="s">
        <v>14</v>
      </c>
      <c r="N8" s="12" t="s">
        <v>28</v>
      </c>
      <c r="O8" s="12" t="s">
        <v>15</v>
      </c>
      <c r="P8" s="12" t="s">
        <v>29</v>
      </c>
      <c r="Q8" s="12" t="s">
        <v>19</v>
      </c>
      <c r="R8" s="12" t="s">
        <v>30</v>
      </c>
      <c r="S8" s="12" t="s">
        <v>18</v>
      </c>
      <c r="U8" s="3" t="s">
        <v>0</v>
      </c>
      <c r="V8" s="3" t="s">
        <v>20</v>
      </c>
      <c r="W8" s="7" t="s">
        <v>10</v>
      </c>
      <c r="X8" s="7" t="s">
        <v>13</v>
      </c>
      <c r="Y8" s="7" t="s">
        <v>16</v>
      </c>
      <c r="Z8" s="7" t="s">
        <v>14</v>
      </c>
      <c r="AA8" s="7" t="s">
        <v>15</v>
      </c>
      <c r="AB8" s="7" t="s">
        <v>19</v>
      </c>
      <c r="AC8" s="7" t="s">
        <v>18</v>
      </c>
    </row>
    <row r="9" spans="2:29" ht="12.75">
      <c r="B9" s="13" t="s">
        <v>1</v>
      </c>
      <c r="C9" s="14"/>
      <c r="D9" s="14"/>
      <c r="E9" s="14"/>
      <c r="F9" s="14"/>
      <c r="G9" s="6"/>
      <c r="H9" s="6"/>
      <c r="I9" s="6"/>
      <c r="J9" s="6"/>
      <c r="K9" s="6"/>
      <c r="L9" s="6"/>
      <c r="M9" s="14"/>
      <c r="N9" s="14"/>
      <c r="O9" s="14"/>
      <c r="P9" s="14"/>
      <c r="Q9" s="14"/>
      <c r="R9" s="14"/>
      <c r="S9" s="6"/>
      <c r="U9" s="5" t="s">
        <v>1</v>
      </c>
      <c r="V9" s="1"/>
      <c r="W9" s="2"/>
      <c r="X9" s="2"/>
      <c r="Y9" s="2"/>
      <c r="Z9" s="1"/>
      <c r="AA9" s="1"/>
      <c r="AB9" s="1"/>
      <c r="AC9" s="2"/>
    </row>
    <row r="10" spans="2:29" ht="12.75">
      <c r="B10" s="14" t="s">
        <v>2</v>
      </c>
      <c r="C10" s="6">
        <v>121630</v>
      </c>
      <c r="D10" s="6">
        <v>27000</v>
      </c>
      <c r="E10" s="6">
        <f>C10-D10</f>
        <v>94630</v>
      </c>
      <c r="F10" s="6">
        <f>E10*0.9</f>
        <v>85167</v>
      </c>
      <c r="G10" s="6">
        <f>F10+D10</f>
        <v>112167</v>
      </c>
      <c r="H10" s="6">
        <f>E10*0.85</f>
        <v>80435.5</v>
      </c>
      <c r="I10" s="6">
        <f>H10+D10</f>
        <v>107435.5</v>
      </c>
      <c r="J10" s="6">
        <f>E10*0.8</f>
        <v>75704</v>
      </c>
      <c r="K10" s="6">
        <f>J10+D10</f>
        <v>102704</v>
      </c>
      <c r="L10" s="6">
        <f>E10*0.75</f>
        <v>70972.5</v>
      </c>
      <c r="M10" s="6">
        <f>L10+D10</f>
        <v>97972.5</v>
      </c>
      <c r="N10" s="6">
        <f>E10*0.7</f>
        <v>66241</v>
      </c>
      <c r="O10" s="6">
        <f>N10+D10</f>
        <v>93241</v>
      </c>
      <c r="P10" s="6">
        <f>E10*0.65</f>
        <v>61509.5</v>
      </c>
      <c r="Q10" s="6">
        <f>P10+D10</f>
        <v>88509.5</v>
      </c>
      <c r="R10" s="6">
        <f>E10*0.6</f>
        <v>56778</v>
      </c>
      <c r="S10" s="6">
        <f>R10+D10</f>
        <v>83778</v>
      </c>
      <c r="U10" s="1" t="s">
        <v>2</v>
      </c>
      <c r="V10" s="6">
        <f>C10/X7</f>
        <v>31.74060542797495</v>
      </c>
      <c r="W10" s="10">
        <f>V10*0.8</f>
        <v>25.39248434237996</v>
      </c>
      <c r="X10" s="10">
        <f>V10*0.9</f>
        <v>28.566544885177453</v>
      </c>
      <c r="Y10" s="10">
        <f>V10*0.85</f>
        <v>26.979514613778704</v>
      </c>
      <c r="Z10" s="10">
        <f>V10*0.75</f>
        <v>23.805454070981213</v>
      </c>
      <c r="AA10" s="10">
        <f>V10*0.7</f>
        <v>22.218423799582464</v>
      </c>
      <c r="AB10" s="10">
        <f>V10*0.65</f>
        <v>20.631393528183718</v>
      </c>
      <c r="AC10" s="10">
        <f>V10*0.6</f>
        <v>19.04436325678497</v>
      </c>
    </row>
    <row r="11" spans="2:29" ht="12.75">
      <c r="B11" s="14" t="s">
        <v>4</v>
      </c>
      <c r="C11" s="6">
        <v>205000</v>
      </c>
      <c r="D11" s="6">
        <v>54000</v>
      </c>
      <c r="E11" s="6">
        <f aca="true" t="shared" si="0" ref="E11:E24">C11-D11</f>
        <v>151000</v>
      </c>
      <c r="F11" s="6">
        <f aca="true" t="shared" si="1" ref="F11:F24">E11*0.9</f>
        <v>135900</v>
      </c>
      <c r="G11" s="6">
        <f aca="true" t="shared" si="2" ref="G11:G24">F11+D11</f>
        <v>189900</v>
      </c>
      <c r="H11" s="6">
        <f aca="true" t="shared" si="3" ref="H11:H24">E11*0.85</f>
        <v>128350</v>
      </c>
      <c r="I11" s="6">
        <f aca="true" t="shared" si="4" ref="I11:I24">H11+D11</f>
        <v>182350</v>
      </c>
      <c r="J11" s="6">
        <f aca="true" t="shared" si="5" ref="J11:J24">E11*0.8</f>
        <v>120800</v>
      </c>
      <c r="K11" s="6">
        <f aca="true" t="shared" si="6" ref="K11:K24">J11+D11</f>
        <v>174800</v>
      </c>
      <c r="L11" s="6">
        <f aca="true" t="shared" si="7" ref="L11:L24">E11*0.75</f>
        <v>113250</v>
      </c>
      <c r="M11" s="6">
        <f aca="true" t="shared" si="8" ref="M11:M24">L11+D11</f>
        <v>167250</v>
      </c>
      <c r="N11" s="6">
        <f aca="true" t="shared" si="9" ref="N11:N24">E11*0.7</f>
        <v>105700</v>
      </c>
      <c r="O11" s="6">
        <f aca="true" t="shared" si="10" ref="O11:O23">N11+D11</f>
        <v>159700</v>
      </c>
      <c r="P11" s="6">
        <f aca="true" t="shared" si="11" ref="P11:P24">E11*0.65</f>
        <v>98150</v>
      </c>
      <c r="Q11" s="6">
        <f aca="true" t="shared" si="12" ref="Q11:Q24">P11+D11</f>
        <v>152150</v>
      </c>
      <c r="R11" s="6">
        <f aca="true" t="shared" si="13" ref="R11:R24">E11*0.6</f>
        <v>90600</v>
      </c>
      <c r="S11" s="6">
        <f aca="true" t="shared" si="14" ref="S11:S24">R11+D11</f>
        <v>144600</v>
      </c>
      <c r="U11" s="1" t="s">
        <v>4</v>
      </c>
      <c r="V11" s="6">
        <f>C11/X7</f>
        <v>53.49686847599165</v>
      </c>
      <c r="W11" s="10">
        <f aca="true" t="shared" si="15" ref="W11:W24">V11*0.8</f>
        <v>42.79749478079332</v>
      </c>
      <c r="X11" s="10">
        <f aca="true" t="shared" si="16" ref="X11:X24">V11*0.9</f>
        <v>48.14718162839248</v>
      </c>
      <c r="Y11" s="10">
        <f aca="true" t="shared" si="17" ref="Y11:Y24">V11*0.85</f>
        <v>45.4723382045929</v>
      </c>
      <c r="Z11" s="10">
        <f aca="true" t="shared" si="18" ref="Z11:Z24">V11*0.75</f>
        <v>40.122651356993735</v>
      </c>
      <c r="AA11" s="10">
        <f aca="true" t="shared" si="19" ref="AA11:AA24">V11*0.7</f>
        <v>37.44780793319415</v>
      </c>
      <c r="AB11" s="10">
        <f aca="true" t="shared" si="20" ref="AB11:AB24">V11*0.65</f>
        <v>34.77296450939457</v>
      </c>
      <c r="AC11" s="10">
        <f aca="true" t="shared" si="21" ref="AC11:AC24">V11*0.6</f>
        <v>32.09812108559499</v>
      </c>
    </row>
    <row r="12" spans="2:29" ht="12.75">
      <c r="B12" s="14" t="s">
        <v>11</v>
      </c>
      <c r="C12" s="6">
        <v>289560</v>
      </c>
      <c r="D12" s="6">
        <v>54000</v>
      </c>
      <c r="E12" s="6">
        <f t="shared" si="0"/>
        <v>235560</v>
      </c>
      <c r="F12" s="6">
        <f t="shared" si="1"/>
        <v>212004</v>
      </c>
      <c r="G12" s="6">
        <f t="shared" si="2"/>
        <v>266004</v>
      </c>
      <c r="H12" s="6">
        <f t="shared" si="3"/>
        <v>200226</v>
      </c>
      <c r="I12" s="6">
        <f t="shared" si="4"/>
        <v>254226</v>
      </c>
      <c r="J12" s="6">
        <f t="shared" si="5"/>
        <v>188448</v>
      </c>
      <c r="K12" s="6">
        <f t="shared" si="6"/>
        <v>242448</v>
      </c>
      <c r="L12" s="6">
        <f t="shared" si="7"/>
        <v>176670</v>
      </c>
      <c r="M12" s="6">
        <f t="shared" si="8"/>
        <v>230670</v>
      </c>
      <c r="N12" s="6">
        <f t="shared" si="9"/>
        <v>164892</v>
      </c>
      <c r="O12" s="6">
        <f t="shared" si="10"/>
        <v>218892</v>
      </c>
      <c r="P12" s="6">
        <f t="shared" si="11"/>
        <v>153114</v>
      </c>
      <c r="Q12" s="6">
        <f t="shared" si="12"/>
        <v>207114</v>
      </c>
      <c r="R12" s="6">
        <f t="shared" si="13"/>
        <v>141336</v>
      </c>
      <c r="S12" s="6">
        <f t="shared" si="14"/>
        <v>195336</v>
      </c>
      <c r="U12" s="1" t="s">
        <v>11</v>
      </c>
      <c r="V12" s="6">
        <f>C12/X7</f>
        <v>75.56367432150313</v>
      </c>
      <c r="W12" s="10">
        <f t="shared" si="15"/>
        <v>60.45093945720251</v>
      </c>
      <c r="X12" s="10">
        <f t="shared" si="16"/>
        <v>68.00730688935282</v>
      </c>
      <c r="Y12" s="10">
        <f t="shared" si="17"/>
        <v>64.22912317327766</v>
      </c>
      <c r="Z12" s="10">
        <f t="shared" si="18"/>
        <v>56.67275574112735</v>
      </c>
      <c r="AA12" s="10">
        <f t="shared" si="19"/>
        <v>52.894572025052184</v>
      </c>
      <c r="AB12" s="10">
        <f t="shared" si="20"/>
        <v>49.11638830897704</v>
      </c>
      <c r="AC12" s="10">
        <f t="shared" si="21"/>
        <v>45.338204592901874</v>
      </c>
    </row>
    <row r="13" spans="2:29" ht="12.75">
      <c r="B13" s="13" t="s">
        <v>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U13" s="5" t="s">
        <v>3</v>
      </c>
      <c r="V13" s="2"/>
      <c r="W13" s="10"/>
      <c r="X13" s="10"/>
      <c r="Y13" s="10"/>
      <c r="Z13" s="10"/>
      <c r="AA13" s="10"/>
      <c r="AB13" s="10"/>
      <c r="AC13" s="10"/>
    </row>
    <row r="14" spans="2:29" ht="12.75">
      <c r="B14" s="14" t="s">
        <v>2</v>
      </c>
      <c r="C14" s="6">
        <v>162900</v>
      </c>
      <c r="D14" s="6">
        <v>27000</v>
      </c>
      <c r="E14" s="6">
        <f t="shared" si="0"/>
        <v>135900</v>
      </c>
      <c r="F14" s="6">
        <f t="shared" si="1"/>
        <v>122310</v>
      </c>
      <c r="G14" s="6">
        <f t="shared" si="2"/>
        <v>149310</v>
      </c>
      <c r="H14" s="6">
        <f t="shared" si="3"/>
        <v>115515</v>
      </c>
      <c r="I14" s="6">
        <f t="shared" si="4"/>
        <v>142515</v>
      </c>
      <c r="J14" s="6">
        <f t="shared" si="5"/>
        <v>108720</v>
      </c>
      <c r="K14" s="6">
        <f t="shared" si="6"/>
        <v>135720</v>
      </c>
      <c r="L14" s="6">
        <f t="shared" si="7"/>
        <v>101925</v>
      </c>
      <c r="M14" s="6">
        <f t="shared" si="8"/>
        <v>128925</v>
      </c>
      <c r="N14" s="6">
        <f t="shared" si="9"/>
        <v>95130</v>
      </c>
      <c r="O14" s="6">
        <f t="shared" si="10"/>
        <v>122130</v>
      </c>
      <c r="P14" s="6">
        <f t="shared" si="11"/>
        <v>88335</v>
      </c>
      <c r="Q14" s="6">
        <f t="shared" si="12"/>
        <v>115335</v>
      </c>
      <c r="R14" s="6">
        <f t="shared" si="13"/>
        <v>81540</v>
      </c>
      <c r="S14" s="6">
        <f t="shared" si="14"/>
        <v>108540</v>
      </c>
      <c r="U14" s="1" t="s">
        <v>2</v>
      </c>
      <c r="V14" s="6">
        <f>C14/X7</f>
        <v>42.51043841336117</v>
      </c>
      <c r="W14" s="10">
        <f t="shared" si="15"/>
        <v>34.00835073068894</v>
      </c>
      <c r="X14" s="10">
        <f t="shared" si="16"/>
        <v>38.25939457202506</v>
      </c>
      <c r="Y14" s="10">
        <f t="shared" si="17"/>
        <v>36.133872651356995</v>
      </c>
      <c r="Z14" s="10">
        <f t="shared" si="18"/>
        <v>31.88282881002088</v>
      </c>
      <c r="AA14" s="10">
        <f t="shared" si="19"/>
        <v>29.75730688935282</v>
      </c>
      <c r="AB14" s="10">
        <f t="shared" si="20"/>
        <v>27.631784968684762</v>
      </c>
      <c r="AC14" s="10">
        <f t="shared" si="21"/>
        <v>25.506263048016702</v>
      </c>
    </row>
    <row r="15" spans="2:29" ht="12.75">
      <c r="B15" s="14" t="s">
        <v>4</v>
      </c>
      <c r="C15" s="6">
        <v>245260</v>
      </c>
      <c r="D15" s="6">
        <v>54000</v>
      </c>
      <c r="E15" s="6">
        <f t="shared" si="0"/>
        <v>191260</v>
      </c>
      <c r="F15" s="6">
        <f t="shared" si="1"/>
        <v>172134</v>
      </c>
      <c r="G15" s="6">
        <f t="shared" si="2"/>
        <v>226134</v>
      </c>
      <c r="H15" s="6">
        <f t="shared" si="3"/>
        <v>162571</v>
      </c>
      <c r="I15" s="6">
        <f t="shared" si="4"/>
        <v>216571</v>
      </c>
      <c r="J15" s="6">
        <f t="shared" si="5"/>
        <v>153008</v>
      </c>
      <c r="K15" s="6">
        <f t="shared" si="6"/>
        <v>207008</v>
      </c>
      <c r="L15" s="6">
        <f t="shared" si="7"/>
        <v>143445</v>
      </c>
      <c r="M15" s="6">
        <f t="shared" si="8"/>
        <v>197445</v>
      </c>
      <c r="N15" s="6">
        <f t="shared" si="9"/>
        <v>133882</v>
      </c>
      <c r="O15" s="6">
        <f t="shared" si="10"/>
        <v>187882</v>
      </c>
      <c r="P15" s="6">
        <f t="shared" si="11"/>
        <v>124319</v>
      </c>
      <c r="Q15" s="6">
        <f t="shared" si="12"/>
        <v>178319</v>
      </c>
      <c r="R15" s="6">
        <f t="shared" si="13"/>
        <v>114756</v>
      </c>
      <c r="S15" s="6">
        <f t="shared" si="14"/>
        <v>168756</v>
      </c>
      <c r="U15" s="1" t="s">
        <v>4</v>
      </c>
      <c r="V15" s="6">
        <f>223260/X7</f>
        <v>58.26200417536534</v>
      </c>
      <c r="W15" s="10">
        <f t="shared" si="15"/>
        <v>46.609603340292274</v>
      </c>
      <c r="X15" s="10">
        <f t="shared" si="16"/>
        <v>52.43580375782881</v>
      </c>
      <c r="Y15" s="10">
        <f t="shared" si="17"/>
        <v>49.52270354906054</v>
      </c>
      <c r="Z15" s="10">
        <f t="shared" si="18"/>
        <v>43.696503131524004</v>
      </c>
      <c r="AA15" s="10">
        <f t="shared" si="19"/>
        <v>40.783402922755734</v>
      </c>
      <c r="AB15" s="10">
        <f t="shared" si="20"/>
        <v>37.87030271398747</v>
      </c>
      <c r="AC15" s="10">
        <f t="shared" si="21"/>
        <v>34.9572025052192</v>
      </c>
    </row>
    <row r="16" spans="2:29" ht="12.75">
      <c r="B16" s="14" t="s">
        <v>12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1" t="s">
        <v>12</v>
      </c>
      <c r="V16" s="2"/>
      <c r="W16" s="10"/>
      <c r="X16" s="10"/>
      <c r="Y16" s="10"/>
      <c r="Z16" s="10"/>
      <c r="AA16" s="10"/>
      <c r="AB16" s="10"/>
      <c r="AC16" s="10"/>
    </row>
    <row r="17" spans="2:29" ht="12.75">
      <c r="B17" s="14" t="s">
        <v>7</v>
      </c>
      <c r="C17" s="6">
        <v>291220</v>
      </c>
      <c r="D17" s="6">
        <v>27000</v>
      </c>
      <c r="E17" s="6">
        <f t="shared" si="0"/>
        <v>264220</v>
      </c>
      <c r="F17" s="6">
        <f t="shared" si="1"/>
        <v>237798</v>
      </c>
      <c r="G17" s="6">
        <f t="shared" si="2"/>
        <v>264798</v>
      </c>
      <c r="H17" s="6">
        <f t="shared" si="3"/>
        <v>224587</v>
      </c>
      <c r="I17" s="6">
        <f t="shared" si="4"/>
        <v>251587</v>
      </c>
      <c r="J17" s="6">
        <f t="shared" si="5"/>
        <v>211376</v>
      </c>
      <c r="K17" s="6">
        <f t="shared" si="6"/>
        <v>238376</v>
      </c>
      <c r="L17" s="6">
        <f t="shared" si="7"/>
        <v>198165</v>
      </c>
      <c r="M17" s="6">
        <f t="shared" si="8"/>
        <v>225165</v>
      </c>
      <c r="N17" s="6">
        <f t="shared" si="9"/>
        <v>184954</v>
      </c>
      <c r="O17" s="6">
        <f t="shared" si="10"/>
        <v>211954</v>
      </c>
      <c r="P17" s="6">
        <f t="shared" si="11"/>
        <v>171743</v>
      </c>
      <c r="Q17" s="6">
        <f t="shared" si="12"/>
        <v>198743</v>
      </c>
      <c r="R17" s="6">
        <f t="shared" si="13"/>
        <v>158532</v>
      </c>
      <c r="S17" s="6">
        <f t="shared" si="14"/>
        <v>185532</v>
      </c>
      <c r="U17" s="1" t="s">
        <v>7</v>
      </c>
      <c r="V17" s="6">
        <f>V18-(88000/X7)</f>
        <v>73.12630480167016</v>
      </c>
      <c r="W17" s="10">
        <f t="shared" si="15"/>
        <v>58.50104384133613</v>
      </c>
      <c r="X17" s="10">
        <f t="shared" si="16"/>
        <v>65.81367432150314</v>
      </c>
      <c r="Y17" s="10">
        <f t="shared" si="17"/>
        <v>62.157359081419635</v>
      </c>
      <c r="Z17" s="10">
        <f t="shared" si="18"/>
        <v>54.84472860125262</v>
      </c>
      <c r="AA17" s="10">
        <f t="shared" si="19"/>
        <v>51.18841336116911</v>
      </c>
      <c r="AB17" s="10">
        <f t="shared" si="20"/>
        <v>47.5320981210856</v>
      </c>
      <c r="AC17" s="10">
        <f t="shared" si="21"/>
        <v>43.875782881002095</v>
      </c>
    </row>
    <row r="18" spans="2:29" ht="12.75">
      <c r="B18" s="14" t="s">
        <v>6</v>
      </c>
      <c r="C18" s="6">
        <v>390220</v>
      </c>
      <c r="D18" s="6">
        <v>54000</v>
      </c>
      <c r="E18" s="6">
        <f t="shared" si="0"/>
        <v>336220</v>
      </c>
      <c r="F18" s="6">
        <f t="shared" si="1"/>
        <v>302598</v>
      </c>
      <c r="G18" s="6">
        <f t="shared" si="2"/>
        <v>356598</v>
      </c>
      <c r="H18" s="6">
        <f t="shared" si="3"/>
        <v>285787</v>
      </c>
      <c r="I18" s="6">
        <f t="shared" si="4"/>
        <v>339787</v>
      </c>
      <c r="J18" s="6">
        <f t="shared" si="5"/>
        <v>268976</v>
      </c>
      <c r="K18" s="6">
        <f t="shared" si="6"/>
        <v>322976</v>
      </c>
      <c r="L18" s="6">
        <f t="shared" si="7"/>
        <v>252165</v>
      </c>
      <c r="M18" s="6">
        <f t="shared" si="8"/>
        <v>306165</v>
      </c>
      <c r="N18" s="6">
        <f t="shared" si="9"/>
        <v>235353.99999999997</v>
      </c>
      <c r="O18" s="6">
        <f t="shared" si="10"/>
        <v>289354</v>
      </c>
      <c r="P18" s="6">
        <f t="shared" si="11"/>
        <v>218543</v>
      </c>
      <c r="Q18" s="6">
        <f t="shared" si="12"/>
        <v>272543</v>
      </c>
      <c r="R18" s="6">
        <f t="shared" si="13"/>
        <v>201732</v>
      </c>
      <c r="S18" s="6">
        <f t="shared" si="14"/>
        <v>255732</v>
      </c>
      <c r="U18" s="1" t="s">
        <v>6</v>
      </c>
      <c r="V18" s="6">
        <f>368220/X7</f>
        <v>96.09081419624218</v>
      </c>
      <c r="W18" s="10">
        <f t="shared" si="15"/>
        <v>76.87265135699374</v>
      </c>
      <c r="X18" s="10">
        <f t="shared" si="16"/>
        <v>86.48173277661796</v>
      </c>
      <c r="Y18" s="10">
        <f t="shared" si="17"/>
        <v>81.67719206680584</v>
      </c>
      <c r="Z18" s="10">
        <f t="shared" si="18"/>
        <v>72.06811064718164</v>
      </c>
      <c r="AA18" s="10">
        <f t="shared" si="19"/>
        <v>67.26356993736952</v>
      </c>
      <c r="AB18" s="10">
        <f t="shared" si="20"/>
        <v>62.459029227557416</v>
      </c>
      <c r="AC18" s="10">
        <f t="shared" si="21"/>
        <v>57.65448851774531</v>
      </c>
    </row>
    <row r="19" spans="2:29" ht="12.75">
      <c r="B19" s="13" t="s">
        <v>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U19" s="5" t="s">
        <v>5</v>
      </c>
      <c r="V19" s="2"/>
      <c r="W19" s="10"/>
      <c r="X19" s="10"/>
      <c r="Y19" s="10"/>
      <c r="Z19" s="10"/>
      <c r="AA19" s="10"/>
      <c r="AB19" s="10"/>
      <c r="AC19" s="10"/>
    </row>
    <row r="20" spans="2:29" ht="12.75">
      <c r="B20" s="14" t="s">
        <v>4</v>
      </c>
      <c r="C20" s="6">
        <v>273460</v>
      </c>
      <c r="D20" s="6">
        <v>54000</v>
      </c>
      <c r="E20" s="6">
        <f t="shared" si="0"/>
        <v>219460</v>
      </c>
      <c r="F20" s="6">
        <f t="shared" si="1"/>
        <v>197514</v>
      </c>
      <c r="G20" s="6">
        <f t="shared" si="2"/>
        <v>251514</v>
      </c>
      <c r="H20" s="6">
        <f t="shared" si="3"/>
        <v>186541</v>
      </c>
      <c r="I20" s="6">
        <f t="shared" si="4"/>
        <v>240541</v>
      </c>
      <c r="J20" s="6">
        <f t="shared" si="5"/>
        <v>175568</v>
      </c>
      <c r="K20" s="6">
        <f t="shared" si="6"/>
        <v>229568</v>
      </c>
      <c r="L20" s="6">
        <f t="shared" si="7"/>
        <v>164595</v>
      </c>
      <c r="M20" s="6">
        <f t="shared" si="8"/>
        <v>218595</v>
      </c>
      <c r="N20" s="6">
        <f t="shared" si="9"/>
        <v>153622</v>
      </c>
      <c r="O20" s="6">
        <f t="shared" si="10"/>
        <v>207622</v>
      </c>
      <c r="P20" s="6">
        <f t="shared" si="11"/>
        <v>142649</v>
      </c>
      <c r="Q20" s="6">
        <f t="shared" si="12"/>
        <v>196649</v>
      </c>
      <c r="R20" s="6">
        <f t="shared" si="13"/>
        <v>131676</v>
      </c>
      <c r="S20" s="6">
        <f t="shared" si="14"/>
        <v>185676</v>
      </c>
      <c r="U20" s="1" t="s">
        <v>4</v>
      </c>
      <c r="V20" s="6">
        <f>251460/X7</f>
        <v>65.62108559498957</v>
      </c>
      <c r="W20" s="10">
        <f t="shared" si="15"/>
        <v>52.496868475991654</v>
      </c>
      <c r="X20" s="10">
        <f t="shared" si="16"/>
        <v>59.058977035490614</v>
      </c>
      <c r="Y20" s="10">
        <f t="shared" si="17"/>
        <v>55.77792275574113</v>
      </c>
      <c r="Z20" s="10">
        <f t="shared" si="18"/>
        <v>49.21581419624218</v>
      </c>
      <c r="AA20" s="10">
        <f t="shared" si="19"/>
        <v>45.934759916492695</v>
      </c>
      <c r="AB20" s="10">
        <f t="shared" si="20"/>
        <v>42.65370563674322</v>
      </c>
      <c r="AC20" s="10">
        <f t="shared" si="21"/>
        <v>39.372651356993735</v>
      </c>
    </row>
    <row r="21" spans="2:29" ht="12.75">
      <c r="B21" s="14" t="s">
        <v>11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U21" s="1" t="s">
        <v>11</v>
      </c>
      <c r="V21" s="2"/>
      <c r="W21" s="10"/>
      <c r="X21" s="10"/>
      <c r="Y21" s="10"/>
      <c r="Z21" s="10"/>
      <c r="AA21" s="10"/>
      <c r="AB21" s="10"/>
      <c r="AC21" s="10"/>
    </row>
    <row r="22" spans="2:29" ht="12.75">
      <c r="B22" s="14" t="s">
        <v>7</v>
      </c>
      <c r="C22" s="6">
        <v>319400</v>
      </c>
      <c r="D22" s="6">
        <v>27000</v>
      </c>
      <c r="E22" s="6">
        <f t="shared" si="0"/>
        <v>292400</v>
      </c>
      <c r="F22" s="6">
        <f t="shared" si="1"/>
        <v>263160</v>
      </c>
      <c r="G22" s="6">
        <f t="shared" si="2"/>
        <v>290160</v>
      </c>
      <c r="H22" s="6">
        <f t="shared" si="3"/>
        <v>248540</v>
      </c>
      <c r="I22" s="6">
        <f t="shared" si="4"/>
        <v>275540</v>
      </c>
      <c r="J22" s="6">
        <f t="shared" si="5"/>
        <v>233920</v>
      </c>
      <c r="K22" s="6">
        <f t="shared" si="6"/>
        <v>260920</v>
      </c>
      <c r="L22" s="6">
        <f t="shared" si="7"/>
        <v>219300</v>
      </c>
      <c r="M22" s="6">
        <f t="shared" si="8"/>
        <v>246300</v>
      </c>
      <c r="N22" s="6">
        <f t="shared" si="9"/>
        <v>204680</v>
      </c>
      <c r="O22" s="6">
        <f t="shared" si="10"/>
        <v>231680</v>
      </c>
      <c r="P22" s="6">
        <f t="shared" si="11"/>
        <v>190060</v>
      </c>
      <c r="Q22" s="6">
        <f t="shared" si="12"/>
        <v>217060</v>
      </c>
      <c r="R22" s="6">
        <f t="shared" si="13"/>
        <v>175440</v>
      </c>
      <c r="S22" s="6">
        <f t="shared" si="14"/>
        <v>202440</v>
      </c>
      <c r="U22" s="1" t="s">
        <v>7</v>
      </c>
      <c r="V22" s="6">
        <f>V23-(88000/X7)</f>
        <v>80.48016701461378</v>
      </c>
      <c r="W22" s="10">
        <f t="shared" si="15"/>
        <v>64.38413361169103</v>
      </c>
      <c r="X22" s="10">
        <f t="shared" si="16"/>
        <v>72.4321503131524</v>
      </c>
      <c r="Y22" s="10">
        <f t="shared" si="17"/>
        <v>68.40814196242171</v>
      </c>
      <c r="Z22" s="10">
        <f t="shared" si="18"/>
        <v>60.36012526096034</v>
      </c>
      <c r="AA22" s="10">
        <f t="shared" si="19"/>
        <v>56.33611691022964</v>
      </c>
      <c r="AB22" s="10">
        <f t="shared" si="20"/>
        <v>52.31210855949896</v>
      </c>
      <c r="AC22" s="10">
        <f t="shared" si="21"/>
        <v>48.28810020876827</v>
      </c>
    </row>
    <row r="23" spans="2:29" ht="12.75">
      <c r="B23" s="14" t="s">
        <v>6</v>
      </c>
      <c r="C23" s="6">
        <v>418400</v>
      </c>
      <c r="D23" s="6">
        <v>54000</v>
      </c>
      <c r="E23" s="6">
        <f t="shared" si="0"/>
        <v>364400</v>
      </c>
      <c r="F23" s="6">
        <f t="shared" si="1"/>
        <v>327960</v>
      </c>
      <c r="G23" s="6">
        <f t="shared" si="2"/>
        <v>381960</v>
      </c>
      <c r="H23" s="6">
        <f t="shared" si="3"/>
        <v>309740</v>
      </c>
      <c r="I23" s="6">
        <f t="shared" si="4"/>
        <v>363740</v>
      </c>
      <c r="J23" s="6">
        <f t="shared" si="5"/>
        <v>291520</v>
      </c>
      <c r="K23" s="6">
        <f t="shared" si="6"/>
        <v>345520</v>
      </c>
      <c r="L23" s="6">
        <f t="shared" si="7"/>
        <v>273300</v>
      </c>
      <c r="M23" s="6">
        <f t="shared" si="8"/>
        <v>327300</v>
      </c>
      <c r="N23" s="6">
        <f t="shared" si="9"/>
        <v>255079.99999999997</v>
      </c>
      <c r="O23" s="6">
        <f t="shared" si="10"/>
        <v>309080</v>
      </c>
      <c r="P23" s="6">
        <f t="shared" si="11"/>
        <v>236860</v>
      </c>
      <c r="Q23" s="6">
        <f t="shared" si="12"/>
        <v>290860</v>
      </c>
      <c r="R23" s="6">
        <f t="shared" si="13"/>
        <v>218640</v>
      </c>
      <c r="S23" s="6">
        <f t="shared" si="14"/>
        <v>272640</v>
      </c>
      <c r="U23" s="1" t="s">
        <v>6</v>
      </c>
      <c r="V23" s="6">
        <f>396400/X7</f>
        <v>103.4446764091858</v>
      </c>
      <c r="W23" s="10">
        <f t="shared" si="15"/>
        <v>82.75574112734864</v>
      </c>
      <c r="X23" s="10">
        <f t="shared" si="16"/>
        <v>93.10020876826722</v>
      </c>
      <c r="Y23" s="10">
        <f t="shared" si="17"/>
        <v>87.92797494780793</v>
      </c>
      <c r="Z23" s="10">
        <f t="shared" si="18"/>
        <v>77.58350730688935</v>
      </c>
      <c r="AA23" s="10">
        <f t="shared" si="19"/>
        <v>72.41127348643006</v>
      </c>
      <c r="AB23" s="10">
        <f t="shared" si="20"/>
        <v>67.23903966597078</v>
      </c>
      <c r="AC23" s="10">
        <f t="shared" si="21"/>
        <v>62.06680584551148</v>
      </c>
    </row>
    <row r="24" spans="2:29" ht="12.75">
      <c r="B24" s="14" t="s">
        <v>8</v>
      </c>
      <c r="C24" s="6">
        <v>289560</v>
      </c>
      <c r="D24" s="6">
        <v>54000</v>
      </c>
      <c r="E24" s="6">
        <f t="shared" si="0"/>
        <v>235560</v>
      </c>
      <c r="F24" s="6">
        <f t="shared" si="1"/>
        <v>212004</v>
      </c>
      <c r="G24" s="6">
        <f t="shared" si="2"/>
        <v>266004</v>
      </c>
      <c r="H24" s="6">
        <f t="shared" si="3"/>
        <v>200226</v>
      </c>
      <c r="I24" s="6">
        <f t="shared" si="4"/>
        <v>254226</v>
      </c>
      <c r="J24" s="6">
        <f t="shared" si="5"/>
        <v>188448</v>
      </c>
      <c r="K24" s="6">
        <f t="shared" si="6"/>
        <v>242448</v>
      </c>
      <c r="L24" s="6">
        <f t="shared" si="7"/>
        <v>176670</v>
      </c>
      <c r="M24" s="6">
        <f t="shared" si="8"/>
        <v>230670</v>
      </c>
      <c r="N24" s="6">
        <f t="shared" si="9"/>
        <v>164892</v>
      </c>
      <c r="O24" s="6">
        <v>187290</v>
      </c>
      <c r="P24" s="6">
        <f t="shared" si="11"/>
        <v>153114</v>
      </c>
      <c r="Q24" s="6">
        <f t="shared" si="12"/>
        <v>207114</v>
      </c>
      <c r="R24" s="6">
        <f t="shared" si="13"/>
        <v>141336</v>
      </c>
      <c r="S24" s="6">
        <f t="shared" si="14"/>
        <v>195336</v>
      </c>
      <c r="U24" s="1" t="s">
        <v>8</v>
      </c>
      <c r="V24" s="6">
        <f>267560/X7</f>
        <v>69.82254697286012</v>
      </c>
      <c r="W24" s="10">
        <f t="shared" si="15"/>
        <v>55.858037578288105</v>
      </c>
      <c r="X24" s="10">
        <f t="shared" si="16"/>
        <v>62.840292275574114</v>
      </c>
      <c r="Y24" s="10">
        <f t="shared" si="17"/>
        <v>59.3491649269311</v>
      </c>
      <c r="Z24" s="10">
        <f t="shared" si="18"/>
        <v>52.36691022964509</v>
      </c>
      <c r="AA24" s="10">
        <f t="shared" si="19"/>
        <v>48.87578288100208</v>
      </c>
      <c r="AB24" s="10">
        <f t="shared" si="20"/>
        <v>45.38465553235908</v>
      </c>
      <c r="AC24" s="10">
        <f t="shared" si="21"/>
        <v>41.89352818371607</v>
      </c>
    </row>
    <row r="25" spans="2:29" ht="12.75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  <c r="U25" s="1"/>
      <c r="V25" s="2"/>
      <c r="W25" s="2"/>
      <c r="X25" s="2"/>
      <c r="Y25" s="2"/>
      <c r="Z25" s="1"/>
      <c r="AA25" s="1"/>
      <c r="AB25" s="1"/>
      <c r="AC25" s="1"/>
    </row>
  </sheetData>
  <sheetProtection/>
  <printOptions/>
  <pageMargins left="0.22" right="0.17" top="0.984251968503937" bottom="0.984251968503937" header="0.5118110236220472" footer="0.5118110236220472"/>
  <pageSetup fitToHeight="1" fitToWidth="1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2018-10-24T13:35:09Z</cp:lastPrinted>
  <dcterms:created xsi:type="dcterms:W3CDTF">2008-08-18T12:05:07Z</dcterms:created>
  <dcterms:modified xsi:type="dcterms:W3CDTF">2019-01-29T13:17:28Z</dcterms:modified>
  <cp:category/>
  <cp:version/>
  <cp:contentType/>
  <cp:contentStatus/>
</cp:coreProperties>
</file>