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460" windowHeight="6750" activeTab="0"/>
  </bookViews>
  <sheets>
    <sheet name="2011" sheetId="1" r:id="rId1"/>
    <sheet name="2010" sheetId="2" r:id="rId2"/>
  </sheets>
  <definedNames/>
  <calcPr fullCalcOnLoad="1"/>
</workbook>
</file>

<file path=xl/sharedStrings.xml><?xml version="1.0" encoding="utf-8"?>
<sst xmlns="http://schemas.openxmlformats.org/spreadsheetml/2006/main" count="112" uniqueCount="78">
  <si>
    <t>Категория номера</t>
  </si>
  <si>
    <t>Эконом-класс</t>
  </si>
  <si>
    <t>Одноместный однокомнатный</t>
  </si>
  <si>
    <t>П/К</t>
  </si>
  <si>
    <t>Двухместный однокомнатный</t>
  </si>
  <si>
    <t>Бизнес-класс</t>
  </si>
  <si>
    <t>на 2 чел.</t>
  </si>
  <si>
    <t>на 1 чел.</t>
  </si>
  <si>
    <t>Двухкомнатный двухместный (24-й)</t>
  </si>
  <si>
    <r>
      <t xml:space="preserve">  </t>
    </r>
    <r>
      <rPr>
        <b/>
        <i/>
        <u val="single"/>
        <sz val="10"/>
        <rFont val="Arial Cyr"/>
        <family val="0"/>
      </rPr>
      <t>Тарифы по гостинице "Спутник" со скидками</t>
    </r>
  </si>
  <si>
    <t>Тариф со скидкой 20%</t>
  </si>
  <si>
    <t>Двухкомнатный люкс</t>
  </si>
  <si>
    <t>Двухкомнатный люкс:</t>
  </si>
  <si>
    <t>Тариф со скидкой 10%</t>
  </si>
  <si>
    <t>Тариф со скидкой 25%</t>
  </si>
  <si>
    <t>Тариф со скидкой 30%</t>
  </si>
  <si>
    <t>Тариф со скидкой 15%</t>
  </si>
  <si>
    <t>на 2010 год</t>
  </si>
  <si>
    <t>Тариф со скидкой 40%</t>
  </si>
  <si>
    <t>Тариф со скидкой 35%</t>
  </si>
  <si>
    <t>Тариф стойка бел.руб</t>
  </si>
  <si>
    <t>В Евро</t>
  </si>
  <si>
    <t>Курс евро</t>
  </si>
  <si>
    <t>Тариф стойка без завтрака, бел.руб.</t>
  </si>
  <si>
    <t>Тариф со скидкой 10% без завтрака</t>
  </si>
  <si>
    <t>Тариф со скидкой 15% без завтрака</t>
  </si>
  <si>
    <t>Тариф со скидкой 20% без завтрака</t>
  </si>
  <si>
    <t>Тариф со скидкой 25% без завтрака</t>
  </si>
  <si>
    <t>Тариф со скидкой 30% без завтрака</t>
  </si>
  <si>
    <t>Тариф со скидкой 35% без завтрака</t>
  </si>
  <si>
    <t>Тариф со скидкой 40% без завтрака</t>
  </si>
  <si>
    <t>Стоимость завтрака, бел.руб.</t>
  </si>
  <si>
    <t>Высшая</t>
  </si>
  <si>
    <t>"Кинг-сайз" (2 чел.)</t>
  </si>
  <si>
    <t>Первая</t>
  </si>
  <si>
    <t>"Дабл"(2 чел.)</t>
  </si>
  <si>
    <t>"Кинг-сайз" (1 чел.)</t>
  </si>
  <si>
    <t>"Твин" (2чел.)</t>
  </si>
  <si>
    <t>"Твин" (1чел.)</t>
  </si>
  <si>
    <t xml:space="preserve"> скидка 10% с завтраком</t>
  </si>
  <si>
    <t xml:space="preserve"> скидка 15% без завтрака</t>
  </si>
  <si>
    <t xml:space="preserve"> скидка 15% с завтраком</t>
  </si>
  <si>
    <t>скидка 10% без завтрака</t>
  </si>
  <si>
    <t>скидка 20% без завтрака</t>
  </si>
  <si>
    <t>скидка 20% с завтраком</t>
  </si>
  <si>
    <t>скидка 25% без завтрака</t>
  </si>
  <si>
    <t>скидка 25% с завтраком</t>
  </si>
  <si>
    <t>скидка 30% без завтрака</t>
  </si>
  <si>
    <t>скидка 30% с завтраком</t>
  </si>
  <si>
    <t>скидка 35% без завтрака</t>
  </si>
  <si>
    <t>скидка 35% с завтраком</t>
  </si>
  <si>
    <t>скидка 40% без завтрака</t>
  </si>
  <si>
    <t>скидка 40% с завтраком</t>
  </si>
  <si>
    <t>Тариф стойка без завтрака</t>
  </si>
  <si>
    <t xml:space="preserve">Стоимость завтрака </t>
  </si>
  <si>
    <t>Тариф стойка с завтраком</t>
  </si>
  <si>
    <t>Приложение №_______</t>
  </si>
  <si>
    <t xml:space="preserve">Одноместный "Сингл" </t>
  </si>
  <si>
    <t xml:space="preserve"> </t>
  </si>
  <si>
    <t>к приказу №_________</t>
  </si>
  <si>
    <t>скидка 45% без завтрака</t>
  </si>
  <si>
    <t>скидка 50% без завтрака</t>
  </si>
  <si>
    <t>скидка 45% c завтраком</t>
  </si>
  <si>
    <t>скидка 50% с завтраком</t>
  </si>
  <si>
    <t>"____"__________2018г.</t>
  </si>
  <si>
    <t>скидка 5% без завтрака</t>
  </si>
  <si>
    <t xml:space="preserve"> скидка 5% с завтраком</t>
  </si>
  <si>
    <t>"Люкс" (2чел. Sжил=37м2)</t>
  </si>
  <si>
    <t>"Люкс" (1чел. Sжил=37м2)</t>
  </si>
  <si>
    <t>"Люкс" (2 чел.Sжил=22м2)</t>
  </si>
  <si>
    <t>"Люкс" (1 чел.Sжил=22м2)</t>
  </si>
  <si>
    <t>Одноместный "Сингл" ск</t>
  </si>
  <si>
    <t>"Твин" (2чел.) ск</t>
  </si>
  <si>
    <t>"Твин" (1чел.) ск</t>
  </si>
  <si>
    <t>"Семейный"(2 чел.)</t>
  </si>
  <si>
    <t>"Семейный"(3 чел.)</t>
  </si>
  <si>
    <t>USD</t>
  </si>
  <si>
    <t>"Дабл"(1 чел.)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</si>
</sst>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  <numFmt numFmtId="185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u val="single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left"/>
    </xf>
    <xf numFmtId="0" fontId="9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51"/>
  <sheetViews>
    <sheetView tabSelected="1" zoomScale="110" zoomScaleNormal="110" zoomScalePageLayoutView="0" workbookViewId="0" topLeftCell="A1">
      <selection activeCell="B3" sqref="B3"/>
    </sheetView>
  </sheetViews>
  <sheetFormatPr defaultColWidth="9.00390625" defaultRowHeight="12.75"/>
  <cols>
    <col min="1" max="1" width="2.25390625" style="0" customWidth="1"/>
    <col min="2" max="2" width="30.00390625" style="0" customWidth="1"/>
    <col min="3" max="3" width="7.75390625" style="0" customWidth="1"/>
    <col min="4" max="4" width="6.375" style="0" customWidth="1"/>
    <col min="5" max="5" width="7.875" style="0" customWidth="1"/>
    <col min="6" max="6" width="7.625" style="0" customWidth="1"/>
    <col min="7" max="7" width="7.875" style="0" customWidth="1"/>
    <col min="8" max="8" width="8.00390625" style="0" customWidth="1"/>
    <col min="9" max="11" width="7.125" style="4" customWidth="1"/>
    <col min="12" max="12" width="8.125" style="4" customWidth="1"/>
    <col min="13" max="13" width="7.25390625" style="4" customWidth="1"/>
    <col min="14" max="14" width="6.75390625" style="4" customWidth="1"/>
    <col min="15" max="15" width="7.375" style="0" customWidth="1"/>
    <col min="16" max="16" width="7.625" style="0" customWidth="1"/>
    <col min="17" max="17" width="7.875" style="0" customWidth="1"/>
    <col min="18" max="19" width="8.00390625" style="0" customWidth="1"/>
    <col min="20" max="20" width="7.00390625" style="0" customWidth="1"/>
    <col min="21" max="21" width="7.25390625" style="0" customWidth="1"/>
    <col min="22" max="22" width="7.75390625" style="0" customWidth="1"/>
    <col min="23" max="23" width="7.375" style="0" customWidth="1"/>
    <col min="24" max="24" width="7.25390625" style="0" customWidth="1"/>
    <col min="25" max="25" width="6.625" style="0" customWidth="1"/>
  </cols>
  <sheetData>
    <row r="3" spans="2:23" ht="14.25">
      <c r="B3" t="s">
        <v>9</v>
      </c>
      <c r="V3" s="20"/>
      <c r="W3" t="s">
        <v>56</v>
      </c>
    </row>
    <row r="4" spans="2:23" ht="12.75">
      <c r="B4" s="8"/>
      <c r="W4" t="s">
        <v>59</v>
      </c>
    </row>
    <row r="5" spans="3:23" ht="12.75">
      <c r="C5" s="15"/>
      <c r="N5" s="4" t="s">
        <v>58</v>
      </c>
      <c r="W5" t="s">
        <v>64</v>
      </c>
    </row>
    <row r="7" spans="20:25" ht="12.75">
      <c r="T7" s="9"/>
      <c r="U7" s="9"/>
      <c r="V7" s="9"/>
      <c r="W7" s="9"/>
      <c r="X7" s="9" t="s">
        <v>76</v>
      </c>
      <c r="Y7" s="9"/>
    </row>
    <row r="8" spans="1:29" ht="63.75" customHeight="1">
      <c r="A8" s="4"/>
      <c r="B8" s="11" t="s">
        <v>0</v>
      </c>
      <c r="C8" s="11" t="s">
        <v>55</v>
      </c>
      <c r="D8" s="11" t="s">
        <v>54</v>
      </c>
      <c r="E8" s="11" t="s">
        <v>53</v>
      </c>
      <c r="F8" s="12" t="s">
        <v>65</v>
      </c>
      <c r="G8" s="12" t="s">
        <v>66</v>
      </c>
      <c r="H8" s="12" t="s">
        <v>42</v>
      </c>
      <c r="I8" s="12" t="s">
        <v>39</v>
      </c>
      <c r="J8" s="12" t="s">
        <v>40</v>
      </c>
      <c r="K8" s="12" t="s">
        <v>41</v>
      </c>
      <c r="L8" s="12" t="s">
        <v>43</v>
      </c>
      <c r="M8" s="12" t="s">
        <v>44</v>
      </c>
      <c r="N8" s="12" t="s">
        <v>45</v>
      </c>
      <c r="O8" s="12" t="s">
        <v>46</v>
      </c>
      <c r="P8" s="12" t="s">
        <v>47</v>
      </c>
      <c r="Q8" s="12" t="s">
        <v>48</v>
      </c>
      <c r="R8" s="12" t="s">
        <v>49</v>
      </c>
      <c r="S8" s="12" t="s">
        <v>50</v>
      </c>
      <c r="T8" s="12" t="s">
        <v>51</v>
      </c>
      <c r="U8" s="12" t="s">
        <v>52</v>
      </c>
      <c r="V8" s="12" t="s">
        <v>60</v>
      </c>
      <c r="W8" s="12" t="s">
        <v>62</v>
      </c>
      <c r="X8" s="12" t="s">
        <v>61</v>
      </c>
      <c r="Y8" s="12" t="s">
        <v>63</v>
      </c>
      <c r="Z8" s="12"/>
      <c r="AA8" s="12"/>
      <c r="AB8" s="12"/>
      <c r="AC8" s="12"/>
    </row>
    <row r="9" spans="2:29" ht="12.75">
      <c r="B9" s="13" t="s">
        <v>32</v>
      </c>
      <c r="C9" s="1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"/>
      <c r="W9" s="2"/>
      <c r="X9" s="1"/>
      <c r="Y9" s="1"/>
      <c r="Z9" s="1"/>
      <c r="AA9" s="1"/>
      <c r="AB9" s="1"/>
      <c r="AC9" s="1"/>
    </row>
    <row r="10" spans="2:29" ht="12.75" hidden="1">
      <c r="B10" s="14" t="s">
        <v>33</v>
      </c>
      <c r="C10" s="16">
        <v>134</v>
      </c>
      <c r="D10" s="6">
        <v>28</v>
      </c>
      <c r="E10" s="6">
        <f>C10-D10</f>
        <v>106</v>
      </c>
      <c r="F10" s="6"/>
      <c r="G10" s="6"/>
      <c r="H10" s="6">
        <f aca="true" t="shared" si="0" ref="H10:H17">E10*0.9</f>
        <v>95.4</v>
      </c>
      <c r="I10" s="6">
        <f>H10+D10</f>
        <v>123.4</v>
      </c>
      <c r="J10" s="6">
        <f>E10*0.85</f>
        <v>90.1</v>
      </c>
      <c r="K10" s="6">
        <f>J10+D10</f>
        <v>118.1</v>
      </c>
      <c r="L10" s="6">
        <f>E10*0.8</f>
        <v>84.80000000000001</v>
      </c>
      <c r="M10" s="6">
        <f>L10+D10</f>
        <v>112.80000000000001</v>
      </c>
      <c r="N10" s="6">
        <f>E10*0.75</f>
        <v>79.5</v>
      </c>
      <c r="O10" s="6">
        <f>N10+D10</f>
        <v>107.5</v>
      </c>
      <c r="P10" s="6">
        <f>E10*0.7</f>
        <v>74.19999999999999</v>
      </c>
      <c r="Q10" s="6">
        <f>P10+D10</f>
        <v>102.19999999999999</v>
      </c>
      <c r="R10" s="6">
        <f>E10*0.65</f>
        <v>68.9</v>
      </c>
      <c r="S10" s="6">
        <f>R10+D10</f>
        <v>96.9</v>
      </c>
      <c r="T10" s="6">
        <f>E10*0.6</f>
        <v>63.599999999999994</v>
      </c>
      <c r="U10" s="6">
        <f>T10+D10</f>
        <v>91.6</v>
      </c>
      <c r="V10" s="2"/>
      <c r="W10" s="2"/>
      <c r="X10" s="1"/>
      <c r="Y10" s="1"/>
      <c r="Z10" s="1"/>
      <c r="AA10" s="1"/>
      <c r="AB10" s="1"/>
      <c r="AC10" s="1"/>
    </row>
    <row r="11" spans="2:29" ht="12.75" hidden="1">
      <c r="B11" s="14"/>
      <c r="C11" s="1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"/>
      <c r="W11" s="2"/>
      <c r="X11" s="1"/>
      <c r="Y11" s="1"/>
      <c r="Z11" s="1"/>
      <c r="AA11" s="1"/>
      <c r="AB11" s="1"/>
      <c r="AC11" s="1"/>
    </row>
    <row r="12" spans="2:29" ht="12.75">
      <c r="B12" s="14" t="s">
        <v>67</v>
      </c>
      <c r="C12" s="21">
        <v>104</v>
      </c>
      <c r="D12" s="21">
        <v>20</v>
      </c>
      <c r="E12" s="21">
        <f aca="true" t="shared" si="1" ref="E12:E17">C12-D12</f>
        <v>84</v>
      </c>
      <c r="F12" s="10">
        <f aca="true" t="shared" si="2" ref="F12:F17">E12*0.95</f>
        <v>79.8</v>
      </c>
      <c r="G12" s="10">
        <f aca="true" t="shared" si="3" ref="G12:G17">F12+D12</f>
        <v>99.8</v>
      </c>
      <c r="H12" s="10">
        <f t="shared" si="0"/>
        <v>75.60000000000001</v>
      </c>
      <c r="I12" s="10">
        <f aca="true" t="shared" si="4" ref="I12:I17">H12+D12</f>
        <v>95.60000000000001</v>
      </c>
      <c r="J12" s="10">
        <f aca="true" t="shared" si="5" ref="J12:J17">E12*0.85</f>
        <v>71.39999999999999</v>
      </c>
      <c r="K12" s="10">
        <f aca="true" t="shared" si="6" ref="K12:K17">J12+D12</f>
        <v>91.39999999999999</v>
      </c>
      <c r="L12" s="10">
        <f aca="true" t="shared" si="7" ref="L12:L17">E12*0.8</f>
        <v>67.2</v>
      </c>
      <c r="M12" s="10">
        <f aca="true" t="shared" si="8" ref="M12:M17">L12+D12</f>
        <v>87.2</v>
      </c>
      <c r="N12" s="10">
        <f aca="true" t="shared" si="9" ref="N12:N17">E12*0.75</f>
        <v>63</v>
      </c>
      <c r="O12" s="10">
        <f aca="true" t="shared" si="10" ref="O12:O17">N12+D12</f>
        <v>83</v>
      </c>
      <c r="P12" s="10">
        <f aca="true" t="shared" si="11" ref="P12:P17">E12*0.7</f>
        <v>58.8</v>
      </c>
      <c r="Q12" s="10">
        <f aca="true" t="shared" si="12" ref="Q12:Q17">P12+D12</f>
        <v>78.8</v>
      </c>
      <c r="R12" s="10">
        <f aca="true" t="shared" si="13" ref="R12:R17">E12*0.65</f>
        <v>54.6</v>
      </c>
      <c r="S12" s="10">
        <f aca="true" t="shared" si="14" ref="S12:S17">R12+D12</f>
        <v>74.6</v>
      </c>
      <c r="T12" s="10">
        <f aca="true" t="shared" si="15" ref="T12:T17">E12*0.6</f>
        <v>50.4</v>
      </c>
      <c r="U12" s="10">
        <f aca="true" t="shared" si="16" ref="U12:U17">T12+D12</f>
        <v>70.4</v>
      </c>
      <c r="V12" s="10">
        <f>E12*0.55</f>
        <v>46.2</v>
      </c>
      <c r="W12" s="10">
        <f>V12+D12</f>
        <v>66.2</v>
      </c>
      <c r="X12" s="19">
        <f aca="true" t="shared" si="17" ref="X12:X17">E12*0.5</f>
        <v>42</v>
      </c>
      <c r="Y12" s="18">
        <f aca="true" t="shared" si="18" ref="Y12:Y17">X12+D12</f>
        <v>62</v>
      </c>
      <c r="Z12" s="18"/>
      <c r="AA12" s="18"/>
      <c r="AB12" s="18"/>
      <c r="AC12" s="18"/>
    </row>
    <row r="13" spans="2:29" ht="12.75">
      <c r="B13" s="14" t="s">
        <v>68</v>
      </c>
      <c r="C13" s="22">
        <v>89</v>
      </c>
      <c r="D13" s="21">
        <v>10</v>
      </c>
      <c r="E13" s="21">
        <f t="shared" si="1"/>
        <v>79</v>
      </c>
      <c r="F13" s="10">
        <f t="shared" si="2"/>
        <v>75.05</v>
      </c>
      <c r="G13" s="10">
        <f t="shared" si="3"/>
        <v>85.05</v>
      </c>
      <c r="H13" s="10">
        <f t="shared" si="0"/>
        <v>71.10000000000001</v>
      </c>
      <c r="I13" s="10">
        <f t="shared" si="4"/>
        <v>81.10000000000001</v>
      </c>
      <c r="J13" s="10">
        <f t="shared" si="5"/>
        <v>67.14999999999999</v>
      </c>
      <c r="K13" s="10">
        <f t="shared" si="6"/>
        <v>77.14999999999999</v>
      </c>
      <c r="L13" s="10">
        <f t="shared" si="7"/>
        <v>63.2</v>
      </c>
      <c r="M13" s="10">
        <f t="shared" si="8"/>
        <v>73.2</v>
      </c>
      <c r="N13" s="10">
        <f t="shared" si="9"/>
        <v>59.25</v>
      </c>
      <c r="O13" s="10">
        <f t="shared" si="10"/>
        <v>69.25</v>
      </c>
      <c r="P13" s="10">
        <f t="shared" si="11"/>
        <v>55.3</v>
      </c>
      <c r="Q13" s="10">
        <f t="shared" si="12"/>
        <v>65.3</v>
      </c>
      <c r="R13" s="10">
        <f t="shared" si="13"/>
        <v>51.35</v>
      </c>
      <c r="S13" s="10">
        <f t="shared" si="14"/>
        <v>61.35</v>
      </c>
      <c r="T13" s="10">
        <f t="shared" si="15"/>
        <v>47.4</v>
      </c>
      <c r="U13" s="10">
        <f t="shared" si="16"/>
        <v>57.4</v>
      </c>
      <c r="V13" s="10">
        <f aca="true" t="shared" si="19" ref="V13:V27">E13*0.55</f>
        <v>43.45</v>
      </c>
      <c r="W13" s="10">
        <f aca="true" t="shared" si="20" ref="W13:W27">V13+D13</f>
        <v>53.45</v>
      </c>
      <c r="X13" s="19">
        <f t="shared" si="17"/>
        <v>39.5</v>
      </c>
      <c r="Y13" s="18">
        <f t="shared" si="18"/>
        <v>49.5</v>
      </c>
      <c r="Z13" s="18"/>
      <c r="AA13" s="18"/>
      <c r="AB13" s="18"/>
      <c r="AC13" s="18"/>
    </row>
    <row r="14" spans="2:29" ht="12.75">
      <c r="B14" s="14" t="s">
        <v>69</v>
      </c>
      <c r="C14" s="21">
        <v>80</v>
      </c>
      <c r="D14" s="21">
        <v>20</v>
      </c>
      <c r="E14" s="21">
        <f t="shared" si="1"/>
        <v>60</v>
      </c>
      <c r="F14" s="10">
        <f t="shared" si="2"/>
        <v>57</v>
      </c>
      <c r="G14" s="10">
        <f t="shared" si="3"/>
        <v>77</v>
      </c>
      <c r="H14" s="10">
        <f t="shared" si="0"/>
        <v>54</v>
      </c>
      <c r="I14" s="10">
        <f t="shared" si="4"/>
        <v>74</v>
      </c>
      <c r="J14" s="10">
        <f t="shared" si="5"/>
        <v>51</v>
      </c>
      <c r="K14" s="10">
        <f t="shared" si="6"/>
        <v>71</v>
      </c>
      <c r="L14" s="10">
        <f t="shared" si="7"/>
        <v>48</v>
      </c>
      <c r="M14" s="10">
        <f t="shared" si="8"/>
        <v>68</v>
      </c>
      <c r="N14" s="10">
        <f t="shared" si="9"/>
        <v>45</v>
      </c>
      <c r="O14" s="10">
        <f t="shared" si="10"/>
        <v>65</v>
      </c>
      <c r="P14" s="10">
        <f t="shared" si="11"/>
        <v>42</v>
      </c>
      <c r="Q14" s="10">
        <f t="shared" si="12"/>
        <v>62</v>
      </c>
      <c r="R14" s="10">
        <f t="shared" si="13"/>
        <v>39</v>
      </c>
      <c r="S14" s="10">
        <f t="shared" si="14"/>
        <v>59</v>
      </c>
      <c r="T14" s="10">
        <f t="shared" si="15"/>
        <v>36</v>
      </c>
      <c r="U14" s="10">
        <f t="shared" si="16"/>
        <v>56</v>
      </c>
      <c r="V14" s="10">
        <f t="shared" si="19"/>
        <v>33</v>
      </c>
      <c r="W14" s="10">
        <f t="shared" si="20"/>
        <v>53</v>
      </c>
      <c r="X14" s="19">
        <f t="shared" si="17"/>
        <v>30</v>
      </c>
      <c r="Y14" s="18">
        <f t="shared" si="18"/>
        <v>50</v>
      </c>
      <c r="Z14" s="18"/>
      <c r="AA14" s="18"/>
      <c r="AB14" s="18"/>
      <c r="AC14" s="18"/>
    </row>
    <row r="15" spans="2:29" ht="12.75">
      <c r="B15" s="14" t="s">
        <v>70</v>
      </c>
      <c r="C15" s="21">
        <v>70</v>
      </c>
      <c r="D15" s="21">
        <v>10</v>
      </c>
      <c r="E15" s="21">
        <f t="shared" si="1"/>
        <v>60</v>
      </c>
      <c r="F15" s="10">
        <f t="shared" si="2"/>
        <v>57</v>
      </c>
      <c r="G15" s="10">
        <f t="shared" si="3"/>
        <v>67</v>
      </c>
      <c r="H15" s="10">
        <f t="shared" si="0"/>
        <v>54</v>
      </c>
      <c r="I15" s="10">
        <f t="shared" si="4"/>
        <v>64</v>
      </c>
      <c r="J15" s="10">
        <f t="shared" si="5"/>
        <v>51</v>
      </c>
      <c r="K15" s="10">
        <f t="shared" si="6"/>
        <v>61</v>
      </c>
      <c r="L15" s="10">
        <f t="shared" si="7"/>
        <v>48</v>
      </c>
      <c r="M15" s="10">
        <f t="shared" si="8"/>
        <v>58</v>
      </c>
      <c r="N15" s="10">
        <f t="shared" si="9"/>
        <v>45</v>
      </c>
      <c r="O15" s="10">
        <f t="shared" si="10"/>
        <v>55</v>
      </c>
      <c r="P15" s="10">
        <f t="shared" si="11"/>
        <v>42</v>
      </c>
      <c r="Q15" s="10">
        <f t="shared" si="12"/>
        <v>52</v>
      </c>
      <c r="R15" s="10">
        <f t="shared" si="13"/>
        <v>39</v>
      </c>
      <c r="S15" s="10">
        <f t="shared" si="14"/>
        <v>49</v>
      </c>
      <c r="T15" s="10">
        <f t="shared" si="15"/>
        <v>36</v>
      </c>
      <c r="U15" s="10">
        <f t="shared" si="16"/>
        <v>46</v>
      </c>
      <c r="V15" s="10">
        <f t="shared" si="19"/>
        <v>33</v>
      </c>
      <c r="W15" s="10">
        <f t="shared" si="20"/>
        <v>43</v>
      </c>
      <c r="X15" s="19">
        <f t="shared" si="17"/>
        <v>30</v>
      </c>
      <c r="Y15" s="18">
        <f t="shared" si="18"/>
        <v>40</v>
      </c>
      <c r="Z15" s="18"/>
      <c r="AA15" s="18"/>
      <c r="AB15" s="18"/>
      <c r="AC15" s="18"/>
    </row>
    <row r="16" spans="2:29" ht="12.75">
      <c r="B16" s="14" t="s">
        <v>33</v>
      </c>
      <c r="C16" s="21">
        <v>80</v>
      </c>
      <c r="D16" s="21">
        <v>20</v>
      </c>
      <c r="E16" s="21">
        <f t="shared" si="1"/>
        <v>60</v>
      </c>
      <c r="F16" s="10">
        <f t="shared" si="2"/>
        <v>57</v>
      </c>
      <c r="G16" s="10">
        <f t="shared" si="3"/>
        <v>77</v>
      </c>
      <c r="H16" s="10">
        <f t="shared" si="0"/>
        <v>54</v>
      </c>
      <c r="I16" s="10">
        <f t="shared" si="4"/>
        <v>74</v>
      </c>
      <c r="J16" s="10">
        <f t="shared" si="5"/>
        <v>51</v>
      </c>
      <c r="K16" s="10">
        <f t="shared" si="6"/>
        <v>71</v>
      </c>
      <c r="L16" s="10">
        <f t="shared" si="7"/>
        <v>48</v>
      </c>
      <c r="M16" s="10">
        <f t="shared" si="8"/>
        <v>68</v>
      </c>
      <c r="N16" s="10">
        <f t="shared" si="9"/>
        <v>45</v>
      </c>
      <c r="O16" s="10">
        <f t="shared" si="10"/>
        <v>65</v>
      </c>
      <c r="P16" s="10">
        <f t="shared" si="11"/>
        <v>42</v>
      </c>
      <c r="Q16" s="10">
        <f t="shared" si="12"/>
        <v>62</v>
      </c>
      <c r="R16" s="10">
        <f t="shared" si="13"/>
        <v>39</v>
      </c>
      <c r="S16" s="10">
        <f t="shared" si="14"/>
        <v>59</v>
      </c>
      <c r="T16" s="10">
        <f t="shared" si="15"/>
        <v>36</v>
      </c>
      <c r="U16" s="10">
        <f t="shared" si="16"/>
        <v>56</v>
      </c>
      <c r="V16" s="10">
        <f t="shared" si="19"/>
        <v>33</v>
      </c>
      <c r="W16" s="10">
        <f t="shared" si="20"/>
        <v>53</v>
      </c>
      <c r="X16" s="19">
        <f t="shared" si="17"/>
        <v>30</v>
      </c>
      <c r="Y16" s="18">
        <f t="shared" si="18"/>
        <v>50</v>
      </c>
      <c r="Z16" s="18"/>
      <c r="AA16" s="18"/>
      <c r="AB16" s="18"/>
      <c r="AC16" s="18"/>
    </row>
    <row r="17" spans="2:29" ht="12.75">
      <c r="B17" s="14" t="s">
        <v>36</v>
      </c>
      <c r="C17" s="21">
        <v>70</v>
      </c>
      <c r="D17" s="21">
        <v>10</v>
      </c>
      <c r="E17" s="21">
        <f t="shared" si="1"/>
        <v>60</v>
      </c>
      <c r="F17" s="10">
        <f t="shared" si="2"/>
        <v>57</v>
      </c>
      <c r="G17" s="10">
        <f t="shared" si="3"/>
        <v>67</v>
      </c>
      <c r="H17" s="10">
        <f t="shared" si="0"/>
        <v>54</v>
      </c>
      <c r="I17" s="10">
        <f t="shared" si="4"/>
        <v>64</v>
      </c>
      <c r="J17" s="10">
        <f t="shared" si="5"/>
        <v>51</v>
      </c>
      <c r="K17" s="10">
        <f t="shared" si="6"/>
        <v>61</v>
      </c>
      <c r="L17" s="10">
        <f t="shared" si="7"/>
        <v>48</v>
      </c>
      <c r="M17" s="10">
        <f t="shared" si="8"/>
        <v>58</v>
      </c>
      <c r="N17" s="10">
        <f t="shared" si="9"/>
        <v>45</v>
      </c>
      <c r="O17" s="10">
        <f t="shared" si="10"/>
        <v>55</v>
      </c>
      <c r="P17" s="10">
        <f t="shared" si="11"/>
        <v>42</v>
      </c>
      <c r="Q17" s="10">
        <f t="shared" si="12"/>
        <v>52</v>
      </c>
      <c r="R17" s="10">
        <f t="shared" si="13"/>
        <v>39</v>
      </c>
      <c r="S17" s="10">
        <f t="shared" si="14"/>
        <v>49</v>
      </c>
      <c r="T17" s="10">
        <f t="shared" si="15"/>
        <v>36</v>
      </c>
      <c r="U17" s="10">
        <f t="shared" si="16"/>
        <v>46</v>
      </c>
      <c r="V17" s="10">
        <f t="shared" si="19"/>
        <v>33</v>
      </c>
      <c r="W17" s="10">
        <f t="shared" si="20"/>
        <v>43</v>
      </c>
      <c r="X17" s="19">
        <f t="shared" si="17"/>
        <v>30</v>
      </c>
      <c r="Y17" s="18">
        <f t="shared" si="18"/>
        <v>40</v>
      </c>
      <c r="Z17" s="18"/>
      <c r="AA17" s="18"/>
      <c r="AB17" s="18"/>
      <c r="AC17" s="18"/>
    </row>
    <row r="18" spans="2:29" ht="12.75">
      <c r="B18" s="13" t="s">
        <v>34</v>
      </c>
      <c r="C18" s="21"/>
      <c r="D18" s="21"/>
      <c r="E18" s="21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"/>
      <c r="W18" s="2"/>
      <c r="X18" s="1"/>
      <c r="Y18" s="1"/>
      <c r="Z18" s="18"/>
      <c r="AA18" s="18"/>
      <c r="AB18" s="18"/>
      <c r="AC18" s="18"/>
    </row>
    <row r="19" spans="2:29" ht="12.75">
      <c r="B19" s="14" t="s">
        <v>57</v>
      </c>
      <c r="C19" s="21">
        <v>49</v>
      </c>
      <c r="D19" s="21">
        <v>10</v>
      </c>
      <c r="E19" s="21">
        <f aca="true" t="shared" si="21" ref="E19:E27">C19-D19</f>
        <v>39</v>
      </c>
      <c r="F19" s="10">
        <f>E19*0.95</f>
        <v>37.05</v>
      </c>
      <c r="G19" s="10">
        <f>F19+D19</f>
        <v>47.05</v>
      </c>
      <c r="H19" s="10">
        <f aca="true" t="shared" si="22" ref="H19:H27">E19*0.9</f>
        <v>35.1</v>
      </c>
      <c r="I19" s="10">
        <f aca="true" t="shared" si="23" ref="I19:I27">H19+D19</f>
        <v>45.1</v>
      </c>
      <c r="J19" s="10">
        <f aca="true" t="shared" si="24" ref="J19:J27">E19*0.85</f>
        <v>33.15</v>
      </c>
      <c r="K19" s="10">
        <f aca="true" t="shared" si="25" ref="K19:K27">J19+D19</f>
        <v>43.15</v>
      </c>
      <c r="L19" s="10">
        <f aca="true" t="shared" si="26" ref="L19:L27">E19*0.8</f>
        <v>31.200000000000003</v>
      </c>
      <c r="M19" s="10">
        <f aca="true" t="shared" si="27" ref="M19:M27">L19+D19</f>
        <v>41.2</v>
      </c>
      <c r="N19" s="10">
        <f aca="true" t="shared" si="28" ref="N19:N27">E19*0.75</f>
        <v>29.25</v>
      </c>
      <c r="O19" s="10">
        <f aca="true" t="shared" si="29" ref="O19:O27">N19+D19</f>
        <v>39.25</v>
      </c>
      <c r="P19" s="10">
        <f aca="true" t="shared" si="30" ref="P19:P27">E19*0.7</f>
        <v>27.299999999999997</v>
      </c>
      <c r="Q19" s="10">
        <f aca="true" t="shared" si="31" ref="Q19:Q27">P19+D19</f>
        <v>37.3</v>
      </c>
      <c r="R19" s="10">
        <f aca="true" t="shared" si="32" ref="R19:R27">E19*0.65</f>
        <v>25.35</v>
      </c>
      <c r="S19" s="10">
        <f aca="true" t="shared" si="33" ref="S19:S27">R19+D19</f>
        <v>35.35</v>
      </c>
      <c r="T19" s="10">
        <f aca="true" t="shared" si="34" ref="T19:T27">E19*0.6</f>
        <v>23.4</v>
      </c>
      <c r="U19" s="10">
        <f aca="true" t="shared" si="35" ref="U19:U27">T19+D19</f>
        <v>33.4</v>
      </c>
      <c r="V19" s="10">
        <f t="shared" si="19"/>
        <v>21.450000000000003</v>
      </c>
      <c r="W19" s="10">
        <f t="shared" si="20"/>
        <v>31.450000000000003</v>
      </c>
      <c r="X19" s="19">
        <f>E19*0.5</f>
        <v>19.5</v>
      </c>
      <c r="Y19" s="18">
        <f>X19+D19</f>
        <v>29.5</v>
      </c>
      <c r="Z19" s="18"/>
      <c r="AA19" s="18"/>
      <c r="AB19" s="18"/>
      <c r="AC19" s="18"/>
    </row>
    <row r="20" spans="2:29" ht="12.75">
      <c r="B20" s="14" t="s">
        <v>71</v>
      </c>
      <c r="C20" s="21">
        <v>42</v>
      </c>
      <c r="D20" s="21">
        <v>10</v>
      </c>
      <c r="E20" s="21">
        <f t="shared" si="21"/>
        <v>32</v>
      </c>
      <c r="F20" s="10">
        <f aca="true" t="shared" si="36" ref="F20:F27">E20*0.95</f>
        <v>30.4</v>
      </c>
      <c r="G20" s="10">
        <f aca="true" t="shared" si="37" ref="G20:G27">F20+D20</f>
        <v>40.4</v>
      </c>
      <c r="H20" s="10">
        <f t="shared" si="22"/>
        <v>28.8</v>
      </c>
      <c r="I20" s="10">
        <f t="shared" si="23"/>
        <v>38.8</v>
      </c>
      <c r="J20" s="10">
        <f t="shared" si="24"/>
        <v>27.2</v>
      </c>
      <c r="K20" s="10">
        <f t="shared" si="25"/>
        <v>37.2</v>
      </c>
      <c r="L20" s="10">
        <f t="shared" si="26"/>
        <v>25.6</v>
      </c>
      <c r="M20" s="10">
        <f t="shared" si="27"/>
        <v>35.6</v>
      </c>
      <c r="N20" s="10">
        <f t="shared" si="28"/>
        <v>24</v>
      </c>
      <c r="O20" s="10">
        <f t="shared" si="29"/>
        <v>34</v>
      </c>
      <c r="P20" s="10">
        <f t="shared" si="30"/>
        <v>22.4</v>
      </c>
      <c r="Q20" s="10">
        <f t="shared" si="31"/>
        <v>32.4</v>
      </c>
      <c r="R20" s="10">
        <f t="shared" si="32"/>
        <v>20.8</v>
      </c>
      <c r="S20" s="10">
        <f t="shared" si="33"/>
        <v>30.8</v>
      </c>
      <c r="T20" s="10">
        <f t="shared" si="34"/>
        <v>19.2</v>
      </c>
      <c r="U20" s="10">
        <f t="shared" si="35"/>
        <v>29.2</v>
      </c>
      <c r="V20" s="10">
        <f t="shared" si="19"/>
        <v>17.6</v>
      </c>
      <c r="W20" s="10">
        <f t="shared" si="20"/>
        <v>27.6</v>
      </c>
      <c r="X20" s="19">
        <f aca="true" t="shared" si="38" ref="X20:X27">E20*0.5</f>
        <v>16</v>
      </c>
      <c r="Y20" s="18">
        <f aca="true" t="shared" si="39" ref="Y20:Y27">X20+D20</f>
        <v>26</v>
      </c>
      <c r="Z20" s="18"/>
      <c r="AA20" s="18"/>
      <c r="AB20" s="18"/>
      <c r="AC20" s="18"/>
    </row>
    <row r="21" spans="2:29" ht="12.75">
      <c r="B21" s="14" t="s">
        <v>37</v>
      </c>
      <c r="C21" s="21">
        <v>66</v>
      </c>
      <c r="D21" s="21">
        <v>20</v>
      </c>
      <c r="E21" s="21">
        <f t="shared" si="21"/>
        <v>46</v>
      </c>
      <c r="F21" s="10">
        <f t="shared" si="36"/>
        <v>43.699999999999996</v>
      </c>
      <c r="G21" s="10">
        <f t="shared" si="37"/>
        <v>63.699999999999996</v>
      </c>
      <c r="H21" s="10">
        <f t="shared" si="22"/>
        <v>41.4</v>
      </c>
      <c r="I21" s="10">
        <f t="shared" si="23"/>
        <v>61.4</v>
      </c>
      <c r="J21" s="10">
        <f t="shared" si="24"/>
        <v>39.1</v>
      </c>
      <c r="K21" s="10">
        <f t="shared" si="25"/>
        <v>59.1</v>
      </c>
      <c r="L21" s="10">
        <f t="shared" si="26"/>
        <v>36.800000000000004</v>
      </c>
      <c r="M21" s="10">
        <f t="shared" si="27"/>
        <v>56.800000000000004</v>
      </c>
      <c r="N21" s="10">
        <f t="shared" si="28"/>
        <v>34.5</v>
      </c>
      <c r="O21" s="10">
        <f t="shared" si="29"/>
        <v>54.5</v>
      </c>
      <c r="P21" s="10">
        <f t="shared" si="30"/>
        <v>32.199999999999996</v>
      </c>
      <c r="Q21" s="10">
        <f t="shared" si="31"/>
        <v>52.199999999999996</v>
      </c>
      <c r="R21" s="10">
        <f t="shared" si="32"/>
        <v>29.900000000000002</v>
      </c>
      <c r="S21" s="10">
        <f t="shared" si="33"/>
        <v>49.900000000000006</v>
      </c>
      <c r="T21" s="10">
        <f t="shared" si="34"/>
        <v>27.599999999999998</v>
      </c>
      <c r="U21" s="10">
        <f t="shared" si="35"/>
        <v>47.599999999999994</v>
      </c>
      <c r="V21" s="10">
        <f t="shared" si="19"/>
        <v>25.3</v>
      </c>
      <c r="W21" s="10">
        <f t="shared" si="20"/>
        <v>45.3</v>
      </c>
      <c r="X21" s="19">
        <f t="shared" si="38"/>
        <v>23</v>
      </c>
      <c r="Y21" s="18">
        <f t="shared" si="39"/>
        <v>43</v>
      </c>
      <c r="Z21" s="18"/>
      <c r="AA21" s="18"/>
      <c r="AB21" s="18"/>
      <c r="AC21" s="18"/>
    </row>
    <row r="22" spans="2:29" ht="12.75">
      <c r="B22" s="14" t="s">
        <v>38</v>
      </c>
      <c r="C22" s="21">
        <v>56</v>
      </c>
      <c r="D22" s="21">
        <v>10</v>
      </c>
      <c r="E22" s="21">
        <f t="shared" si="21"/>
        <v>46</v>
      </c>
      <c r="F22" s="10">
        <f t="shared" si="36"/>
        <v>43.699999999999996</v>
      </c>
      <c r="G22" s="10">
        <f t="shared" si="37"/>
        <v>53.699999999999996</v>
      </c>
      <c r="H22" s="10">
        <f t="shared" si="22"/>
        <v>41.4</v>
      </c>
      <c r="I22" s="10">
        <f t="shared" si="23"/>
        <v>51.4</v>
      </c>
      <c r="J22" s="10">
        <f t="shared" si="24"/>
        <v>39.1</v>
      </c>
      <c r="K22" s="10">
        <f t="shared" si="25"/>
        <v>49.1</v>
      </c>
      <c r="L22" s="10">
        <f t="shared" si="26"/>
        <v>36.800000000000004</v>
      </c>
      <c r="M22" s="10">
        <f t="shared" si="27"/>
        <v>46.800000000000004</v>
      </c>
      <c r="N22" s="10">
        <f t="shared" si="28"/>
        <v>34.5</v>
      </c>
      <c r="O22" s="10">
        <f t="shared" si="29"/>
        <v>44.5</v>
      </c>
      <c r="P22" s="10">
        <f t="shared" si="30"/>
        <v>32.199999999999996</v>
      </c>
      <c r="Q22" s="10">
        <f t="shared" si="31"/>
        <v>42.199999999999996</v>
      </c>
      <c r="R22" s="10">
        <f t="shared" si="32"/>
        <v>29.900000000000002</v>
      </c>
      <c r="S22" s="10">
        <f t="shared" si="33"/>
        <v>39.900000000000006</v>
      </c>
      <c r="T22" s="10">
        <f t="shared" si="34"/>
        <v>27.599999999999998</v>
      </c>
      <c r="U22" s="10">
        <f t="shared" si="35"/>
        <v>37.599999999999994</v>
      </c>
      <c r="V22" s="10">
        <f t="shared" si="19"/>
        <v>25.3</v>
      </c>
      <c r="W22" s="10">
        <f t="shared" si="20"/>
        <v>35.3</v>
      </c>
      <c r="X22" s="19">
        <f t="shared" si="38"/>
        <v>23</v>
      </c>
      <c r="Y22" s="18">
        <f t="shared" si="39"/>
        <v>33</v>
      </c>
      <c r="Z22" s="18"/>
      <c r="AA22" s="18"/>
      <c r="AB22" s="18"/>
      <c r="AC22" s="18"/>
    </row>
    <row r="23" spans="2:29" ht="12.75">
      <c r="B23" s="14" t="s">
        <v>72</v>
      </c>
      <c r="C23" s="22">
        <v>54</v>
      </c>
      <c r="D23" s="21">
        <v>20</v>
      </c>
      <c r="E23" s="21">
        <f t="shared" si="21"/>
        <v>34</v>
      </c>
      <c r="F23" s="10">
        <f t="shared" si="36"/>
        <v>32.3</v>
      </c>
      <c r="G23" s="10">
        <f t="shared" si="37"/>
        <v>52.3</v>
      </c>
      <c r="H23" s="10">
        <f t="shared" si="22"/>
        <v>30.6</v>
      </c>
      <c r="I23" s="10">
        <f t="shared" si="23"/>
        <v>50.6</v>
      </c>
      <c r="J23" s="10">
        <f t="shared" si="24"/>
        <v>28.9</v>
      </c>
      <c r="K23" s="10">
        <f t="shared" si="25"/>
        <v>48.9</v>
      </c>
      <c r="L23" s="10">
        <f t="shared" si="26"/>
        <v>27.200000000000003</v>
      </c>
      <c r="M23" s="10">
        <f t="shared" si="27"/>
        <v>47.2</v>
      </c>
      <c r="N23" s="10">
        <f t="shared" si="28"/>
        <v>25.5</v>
      </c>
      <c r="O23" s="10">
        <f t="shared" si="29"/>
        <v>45.5</v>
      </c>
      <c r="P23" s="10">
        <f t="shared" si="30"/>
        <v>23.799999999999997</v>
      </c>
      <c r="Q23" s="10">
        <f t="shared" si="31"/>
        <v>43.8</v>
      </c>
      <c r="R23" s="10">
        <f t="shared" si="32"/>
        <v>22.1</v>
      </c>
      <c r="S23" s="10">
        <f t="shared" si="33"/>
        <v>42.1</v>
      </c>
      <c r="T23" s="10">
        <f t="shared" si="34"/>
        <v>20.4</v>
      </c>
      <c r="U23" s="10">
        <f t="shared" si="35"/>
        <v>40.4</v>
      </c>
      <c r="V23" s="10">
        <f t="shared" si="19"/>
        <v>18.700000000000003</v>
      </c>
      <c r="W23" s="10">
        <f t="shared" si="20"/>
        <v>38.7</v>
      </c>
      <c r="X23" s="19">
        <f t="shared" si="38"/>
        <v>17</v>
      </c>
      <c r="Y23" s="18">
        <f t="shared" si="39"/>
        <v>37</v>
      </c>
      <c r="Z23" s="18"/>
      <c r="AA23" s="18"/>
      <c r="AB23" s="18"/>
      <c r="AC23" s="18"/>
    </row>
    <row r="24" spans="2:29" ht="12.75">
      <c r="B24" s="14" t="s">
        <v>73</v>
      </c>
      <c r="C24" s="21">
        <v>44</v>
      </c>
      <c r="D24" s="21">
        <v>10</v>
      </c>
      <c r="E24" s="21">
        <f>C24-D24</f>
        <v>34</v>
      </c>
      <c r="F24" s="10">
        <f t="shared" si="36"/>
        <v>32.3</v>
      </c>
      <c r="G24" s="10">
        <f t="shared" si="37"/>
        <v>42.3</v>
      </c>
      <c r="H24" s="10">
        <f>E24*0.9</f>
        <v>30.6</v>
      </c>
      <c r="I24" s="10">
        <f>H24+D24</f>
        <v>40.6</v>
      </c>
      <c r="J24" s="10">
        <f>E24*0.85</f>
        <v>28.9</v>
      </c>
      <c r="K24" s="10">
        <f>J24+D24</f>
        <v>38.9</v>
      </c>
      <c r="L24" s="10">
        <f>E24*0.8</f>
        <v>27.200000000000003</v>
      </c>
      <c r="M24" s="10">
        <f>L24+D24</f>
        <v>37.2</v>
      </c>
      <c r="N24" s="10">
        <f>E24*0.75</f>
        <v>25.5</v>
      </c>
      <c r="O24" s="10">
        <f>N24+D24</f>
        <v>35.5</v>
      </c>
      <c r="P24" s="10">
        <f>E24*0.7</f>
        <v>23.799999999999997</v>
      </c>
      <c r="Q24" s="10">
        <f>P24+D24</f>
        <v>33.8</v>
      </c>
      <c r="R24" s="10">
        <f>E24*0.65</f>
        <v>22.1</v>
      </c>
      <c r="S24" s="10">
        <f>R24+D24</f>
        <v>32.1</v>
      </c>
      <c r="T24" s="10">
        <f>E24*0.6</f>
        <v>20.4</v>
      </c>
      <c r="U24" s="10">
        <f>T24+D24</f>
        <v>30.4</v>
      </c>
      <c r="V24" s="10">
        <f t="shared" si="19"/>
        <v>18.700000000000003</v>
      </c>
      <c r="W24" s="10">
        <f t="shared" si="20"/>
        <v>28.700000000000003</v>
      </c>
      <c r="X24" s="19">
        <f t="shared" si="38"/>
        <v>17</v>
      </c>
      <c r="Y24" s="18">
        <f t="shared" si="39"/>
        <v>27</v>
      </c>
      <c r="Z24" s="18"/>
      <c r="AA24" s="18"/>
      <c r="AB24" s="18"/>
      <c r="AC24" s="18"/>
    </row>
    <row r="25" spans="2:29" ht="12.75">
      <c r="B25" s="14" t="s">
        <v>35</v>
      </c>
      <c r="C25" s="21">
        <v>66</v>
      </c>
      <c r="D25" s="21">
        <v>20</v>
      </c>
      <c r="E25" s="21">
        <f t="shared" si="21"/>
        <v>46</v>
      </c>
      <c r="F25" s="10">
        <f t="shared" si="36"/>
        <v>43.699999999999996</v>
      </c>
      <c r="G25" s="10">
        <f t="shared" si="37"/>
        <v>63.699999999999996</v>
      </c>
      <c r="H25" s="10">
        <f t="shared" si="22"/>
        <v>41.4</v>
      </c>
      <c r="I25" s="10">
        <f t="shared" si="23"/>
        <v>61.4</v>
      </c>
      <c r="J25" s="10">
        <f t="shared" si="24"/>
        <v>39.1</v>
      </c>
      <c r="K25" s="10">
        <f t="shared" si="25"/>
        <v>59.1</v>
      </c>
      <c r="L25" s="10">
        <f t="shared" si="26"/>
        <v>36.800000000000004</v>
      </c>
      <c r="M25" s="10">
        <f t="shared" si="27"/>
        <v>56.800000000000004</v>
      </c>
      <c r="N25" s="10">
        <f t="shared" si="28"/>
        <v>34.5</v>
      </c>
      <c r="O25" s="10">
        <f t="shared" si="29"/>
        <v>54.5</v>
      </c>
      <c r="P25" s="10">
        <f t="shared" si="30"/>
        <v>32.199999999999996</v>
      </c>
      <c r="Q25" s="10">
        <f t="shared" si="31"/>
        <v>52.199999999999996</v>
      </c>
      <c r="R25" s="10">
        <f t="shared" si="32"/>
        <v>29.900000000000002</v>
      </c>
      <c r="S25" s="10">
        <f t="shared" si="33"/>
        <v>49.900000000000006</v>
      </c>
      <c r="T25" s="10">
        <f t="shared" si="34"/>
        <v>27.599999999999998</v>
      </c>
      <c r="U25" s="10">
        <f t="shared" si="35"/>
        <v>47.599999999999994</v>
      </c>
      <c r="V25" s="10">
        <f t="shared" si="19"/>
        <v>25.3</v>
      </c>
      <c r="W25" s="10">
        <f t="shared" si="20"/>
        <v>45.3</v>
      </c>
      <c r="X25" s="19">
        <f t="shared" si="38"/>
        <v>23</v>
      </c>
      <c r="Y25" s="18">
        <f t="shared" si="39"/>
        <v>43</v>
      </c>
      <c r="Z25" s="18"/>
      <c r="AA25" s="18"/>
      <c r="AB25" s="18"/>
      <c r="AC25" s="18"/>
    </row>
    <row r="26" spans="2:29" ht="12.75">
      <c r="B26" s="14" t="s">
        <v>77</v>
      </c>
      <c r="C26" s="21">
        <v>56</v>
      </c>
      <c r="D26" s="21">
        <v>10</v>
      </c>
      <c r="E26" s="21">
        <f t="shared" si="21"/>
        <v>46</v>
      </c>
      <c r="F26" s="10">
        <f t="shared" si="36"/>
        <v>43.699999999999996</v>
      </c>
      <c r="G26" s="10">
        <f t="shared" si="37"/>
        <v>53.699999999999996</v>
      </c>
      <c r="H26" s="10">
        <f t="shared" si="22"/>
        <v>41.4</v>
      </c>
      <c r="I26" s="10">
        <f t="shared" si="23"/>
        <v>51.4</v>
      </c>
      <c r="J26" s="10">
        <f t="shared" si="24"/>
        <v>39.1</v>
      </c>
      <c r="K26" s="10">
        <f t="shared" si="25"/>
        <v>49.1</v>
      </c>
      <c r="L26" s="10">
        <f t="shared" si="26"/>
        <v>36.800000000000004</v>
      </c>
      <c r="M26" s="10">
        <f t="shared" si="27"/>
        <v>46.800000000000004</v>
      </c>
      <c r="N26" s="10">
        <f t="shared" si="28"/>
        <v>34.5</v>
      </c>
      <c r="O26" s="10">
        <f t="shared" si="29"/>
        <v>44.5</v>
      </c>
      <c r="P26" s="10">
        <f t="shared" si="30"/>
        <v>32.199999999999996</v>
      </c>
      <c r="Q26" s="10">
        <f t="shared" si="31"/>
        <v>42.199999999999996</v>
      </c>
      <c r="R26" s="10">
        <f t="shared" si="32"/>
        <v>29.900000000000002</v>
      </c>
      <c r="S26" s="10">
        <f t="shared" si="33"/>
        <v>39.900000000000006</v>
      </c>
      <c r="T26" s="10">
        <f t="shared" si="34"/>
        <v>27.599999999999998</v>
      </c>
      <c r="U26" s="10">
        <f t="shared" si="35"/>
        <v>37.599999999999994</v>
      </c>
      <c r="V26" s="10">
        <f t="shared" si="19"/>
        <v>25.3</v>
      </c>
      <c r="W26" s="10">
        <f t="shared" si="20"/>
        <v>35.3</v>
      </c>
      <c r="X26" s="19">
        <f t="shared" si="38"/>
        <v>23</v>
      </c>
      <c r="Y26" s="18">
        <f t="shared" si="39"/>
        <v>33</v>
      </c>
      <c r="Z26" s="18"/>
      <c r="AA26" s="18"/>
      <c r="AB26" s="18"/>
      <c r="AC26" s="18"/>
    </row>
    <row r="27" spans="2:29" ht="12.75">
      <c r="B27" s="14" t="s">
        <v>74</v>
      </c>
      <c r="C27" s="21">
        <v>66</v>
      </c>
      <c r="D27" s="21">
        <v>20</v>
      </c>
      <c r="E27" s="21">
        <f t="shared" si="21"/>
        <v>46</v>
      </c>
      <c r="F27" s="10">
        <f t="shared" si="36"/>
        <v>43.699999999999996</v>
      </c>
      <c r="G27" s="10">
        <f t="shared" si="37"/>
        <v>63.699999999999996</v>
      </c>
      <c r="H27" s="18">
        <f t="shared" si="22"/>
        <v>41.4</v>
      </c>
      <c r="I27" s="10">
        <f t="shared" si="23"/>
        <v>61.4</v>
      </c>
      <c r="J27" s="10">
        <f t="shared" si="24"/>
        <v>39.1</v>
      </c>
      <c r="K27" s="10">
        <f t="shared" si="25"/>
        <v>59.1</v>
      </c>
      <c r="L27" s="10">
        <f t="shared" si="26"/>
        <v>36.800000000000004</v>
      </c>
      <c r="M27" s="10">
        <f t="shared" si="27"/>
        <v>56.800000000000004</v>
      </c>
      <c r="N27" s="10">
        <f t="shared" si="28"/>
        <v>34.5</v>
      </c>
      <c r="O27" s="18">
        <f t="shared" si="29"/>
        <v>54.5</v>
      </c>
      <c r="P27" s="10">
        <f t="shared" si="30"/>
        <v>32.199999999999996</v>
      </c>
      <c r="Q27" s="10">
        <f t="shared" si="31"/>
        <v>52.199999999999996</v>
      </c>
      <c r="R27" s="10">
        <f t="shared" si="32"/>
        <v>29.900000000000002</v>
      </c>
      <c r="S27" s="10">
        <f t="shared" si="33"/>
        <v>49.900000000000006</v>
      </c>
      <c r="T27" s="10">
        <f t="shared" si="34"/>
        <v>27.599999999999998</v>
      </c>
      <c r="U27" s="10">
        <f t="shared" si="35"/>
        <v>47.599999999999994</v>
      </c>
      <c r="V27" s="10">
        <f t="shared" si="19"/>
        <v>25.3</v>
      </c>
      <c r="W27" s="10">
        <f t="shared" si="20"/>
        <v>45.3</v>
      </c>
      <c r="X27" s="19">
        <f t="shared" si="38"/>
        <v>23</v>
      </c>
      <c r="Y27" s="18">
        <f t="shared" si="39"/>
        <v>43</v>
      </c>
      <c r="Z27" s="18"/>
      <c r="AA27" s="18"/>
      <c r="AB27" s="18"/>
      <c r="AC27" s="18"/>
    </row>
    <row r="28" spans="2:29" ht="12.75">
      <c r="B28" s="14" t="s">
        <v>75</v>
      </c>
      <c r="C28" s="21">
        <v>87</v>
      </c>
      <c r="D28" s="21">
        <v>30</v>
      </c>
      <c r="E28" s="21">
        <f>C28-D28</f>
        <v>57</v>
      </c>
      <c r="F28" s="10">
        <f>E28*0.95</f>
        <v>54.15</v>
      </c>
      <c r="G28" s="10">
        <f>F28+D28</f>
        <v>84.15</v>
      </c>
      <c r="H28" s="18">
        <f>E28*0.9</f>
        <v>51.300000000000004</v>
      </c>
      <c r="I28" s="10">
        <f>H28+D28</f>
        <v>81.30000000000001</v>
      </c>
      <c r="J28" s="10">
        <f>E28*0.85</f>
        <v>48.449999999999996</v>
      </c>
      <c r="K28" s="10">
        <f>J28+D28</f>
        <v>78.44999999999999</v>
      </c>
      <c r="L28" s="10">
        <f>E28*0.8</f>
        <v>45.6</v>
      </c>
      <c r="M28" s="10">
        <f>L28+D28</f>
        <v>75.6</v>
      </c>
      <c r="N28" s="10">
        <f>E28*0.75</f>
        <v>42.75</v>
      </c>
      <c r="O28" s="18">
        <f>N28+D28</f>
        <v>72.75</v>
      </c>
      <c r="P28" s="10">
        <f>E28*0.7</f>
        <v>39.9</v>
      </c>
      <c r="Q28" s="10">
        <f>P28+D28</f>
        <v>69.9</v>
      </c>
      <c r="R28" s="10">
        <f>E28*0.65</f>
        <v>37.050000000000004</v>
      </c>
      <c r="S28" s="10">
        <f>R28+D28</f>
        <v>67.05000000000001</v>
      </c>
      <c r="T28" s="10">
        <f>E28*0.6</f>
        <v>34.199999999999996</v>
      </c>
      <c r="U28" s="10">
        <f>T28+D28</f>
        <v>64.19999999999999</v>
      </c>
      <c r="V28" s="10">
        <f>E28*0.55</f>
        <v>31.35</v>
      </c>
      <c r="W28" s="10">
        <f>V28+D28</f>
        <v>61.35</v>
      </c>
      <c r="X28" s="19">
        <f>E28*0.5</f>
        <v>28.5</v>
      </c>
      <c r="Y28" s="18">
        <f>X28+D28</f>
        <v>58.5</v>
      </c>
      <c r="Z28" s="18"/>
      <c r="AA28" s="18"/>
      <c r="AB28" s="18"/>
      <c r="AC28" s="18"/>
    </row>
    <row r="29" ht="12.75">
      <c r="B29" s="17"/>
    </row>
    <row r="30" spans="9:14" ht="12.75">
      <c r="I30"/>
      <c r="J30"/>
      <c r="K30"/>
      <c r="L30"/>
      <c r="M30"/>
      <c r="N30"/>
    </row>
    <row r="31" spans="9:14" ht="12.75">
      <c r="I31"/>
      <c r="J31"/>
      <c r="K31"/>
      <c r="L31"/>
      <c r="M31"/>
      <c r="N31"/>
    </row>
    <row r="32" spans="9:14" ht="12.75">
      <c r="I32"/>
      <c r="J32"/>
      <c r="K32"/>
      <c r="L32"/>
      <c r="M32"/>
      <c r="N32"/>
    </row>
    <row r="33" spans="9:14" ht="12.75">
      <c r="I33"/>
      <c r="J33"/>
      <c r="K33"/>
      <c r="L33"/>
      <c r="M33"/>
      <c r="N33"/>
    </row>
    <row r="34" spans="9:14" ht="12.75">
      <c r="I34"/>
      <c r="J34"/>
      <c r="K34"/>
      <c r="L34"/>
      <c r="M34"/>
      <c r="N34"/>
    </row>
    <row r="35" spans="9:14" ht="12.75">
      <c r="I35"/>
      <c r="J35"/>
      <c r="K35"/>
      <c r="L35"/>
      <c r="M35"/>
      <c r="N35"/>
    </row>
    <row r="36" spans="9:14" ht="12.75">
      <c r="I36"/>
      <c r="J36"/>
      <c r="K36"/>
      <c r="L36"/>
      <c r="M36"/>
      <c r="N36"/>
    </row>
    <row r="37" spans="9:14" ht="12.75">
      <c r="I37"/>
      <c r="J37"/>
      <c r="K37"/>
      <c r="L37"/>
      <c r="M37"/>
      <c r="N37"/>
    </row>
    <row r="38" spans="9:14" ht="12.75">
      <c r="I38"/>
      <c r="J38"/>
      <c r="K38"/>
      <c r="L38"/>
      <c r="M38"/>
      <c r="N38"/>
    </row>
    <row r="39" spans="9:14" ht="12.75">
      <c r="I39"/>
      <c r="J39"/>
      <c r="K39"/>
      <c r="L39"/>
      <c r="M39"/>
      <c r="N39"/>
    </row>
    <row r="40" spans="9:14" ht="12.75">
      <c r="I40"/>
      <c r="J40"/>
      <c r="K40"/>
      <c r="L40"/>
      <c r="M40"/>
      <c r="N40"/>
    </row>
    <row r="41" spans="9:14" ht="12.75">
      <c r="I41"/>
      <c r="J41"/>
      <c r="K41"/>
      <c r="L41"/>
      <c r="M41"/>
      <c r="N41"/>
    </row>
    <row r="42" spans="9:14" ht="12.75">
      <c r="I42"/>
      <c r="J42"/>
      <c r="K42"/>
      <c r="L42"/>
      <c r="M42"/>
      <c r="N42"/>
    </row>
    <row r="43" spans="9:14" ht="12.75">
      <c r="I43"/>
      <c r="J43"/>
      <c r="K43"/>
      <c r="L43"/>
      <c r="M43"/>
      <c r="N43"/>
    </row>
    <row r="44" spans="9:14" ht="12.75">
      <c r="I44"/>
      <c r="J44"/>
      <c r="K44"/>
      <c r="L44"/>
      <c r="M44"/>
      <c r="N44"/>
    </row>
    <row r="45" spans="9:14" ht="12.75">
      <c r="I45"/>
      <c r="J45"/>
      <c r="K45"/>
      <c r="L45"/>
      <c r="M45"/>
      <c r="N45"/>
    </row>
    <row r="46" spans="9:14" ht="12.75">
      <c r="I46"/>
      <c r="J46"/>
      <c r="K46"/>
      <c r="L46"/>
      <c r="M46"/>
      <c r="N46"/>
    </row>
    <row r="47" spans="9:14" ht="12.75">
      <c r="I47"/>
      <c r="J47"/>
      <c r="K47"/>
      <c r="L47"/>
      <c r="M47"/>
      <c r="N47"/>
    </row>
    <row r="48" spans="9:14" ht="12.75">
      <c r="I48"/>
      <c r="J48"/>
      <c r="K48"/>
      <c r="L48"/>
      <c r="M48"/>
      <c r="N48"/>
    </row>
    <row r="49" spans="9:14" ht="12.75">
      <c r="I49"/>
      <c r="J49"/>
      <c r="K49"/>
      <c r="L49"/>
      <c r="M49"/>
      <c r="N49"/>
    </row>
    <row r="50" spans="9:14" ht="12.75">
      <c r="I50"/>
      <c r="J50"/>
      <c r="K50"/>
      <c r="L50"/>
      <c r="M50"/>
      <c r="N50"/>
    </row>
    <row r="51" spans="9:14" ht="12.75">
      <c r="I51"/>
      <c r="J51"/>
      <c r="K51"/>
      <c r="L51"/>
      <c r="M51"/>
      <c r="N51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C25"/>
  <sheetViews>
    <sheetView zoomScalePageLayoutView="0" workbookViewId="0" topLeftCell="A7">
      <selection activeCell="G19" sqref="G19"/>
    </sheetView>
  </sheetViews>
  <sheetFormatPr defaultColWidth="9.00390625" defaultRowHeight="12.75"/>
  <cols>
    <col min="1" max="1" width="2.25390625" style="0" customWidth="1"/>
    <col min="2" max="2" width="31.125" style="0" customWidth="1"/>
    <col min="3" max="3" width="8.625" style="0" customWidth="1"/>
    <col min="4" max="4" width="11.00390625" style="0" customWidth="1"/>
    <col min="5" max="5" width="10.875" style="0" customWidth="1"/>
    <col min="6" max="6" width="9.75390625" style="0" customWidth="1"/>
    <col min="7" max="7" width="9.25390625" style="4" customWidth="1"/>
    <col min="8" max="8" width="10.25390625" style="4" customWidth="1"/>
    <col min="9" max="9" width="9.375" style="4" customWidth="1"/>
    <col min="10" max="10" width="10.00390625" style="4" customWidth="1"/>
    <col min="11" max="11" width="9.25390625" style="4" customWidth="1"/>
    <col min="12" max="12" width="10.125" style="4" customWidth="1"/>
    <col min="13" max="13" width="8.375" style="0" customWidth="1"/>
    <col min="14" max="14" width="9.875" style="0" customWidth="1"/>
    <col min="15" max="15" width="9.00390625" style="0" customWidth="1"/>
    <col min="16" max="16" width="10.125" style="0" customWidth="1"/>
    <col min="18" max="18" width="9.875" style="0" customWidth="1"/>
    <col min="19" max="19" width="8.75390625" style="0" customWidth="1"/>
    <col min="21" max="21" width="30.75390625" style="0" customWidth="1"/>
    <col min="22" max="22" width="9.625" style="0" bestFit="1" customWidth="1"/>
    <col min="23" max="23" width="10.125" style="0" customWidth="1"/>
    <col min="24" max="24" width="10.25390625" style="0" customWidth="1"/>
    <col min="25" max="25" width="10.00390625" style="0" customWidth="1"/>
    <col min="26" max="26" width="10.125" style="0" customWidth="1"/>
    <col min="27" max="27" width="9.875" style="0" customWidth="1"/>
    <col min="28" max="28" width="10.625" style="0" customWidth="1"/>
    <col min="29" max="29" width="10.375" style="0" customWidth="1"/>
  </cols>
  <sheetData>
    <row r="3" ht="12.75">
      <c r="B3" t="s">
        <v>9</v>
      </c>
    </row>
    <row r="4" ht="12.75">
      <c r="B4" s="8" t="s">
        <v>17</v>
      </c>
    </row>
    <row r="6" ht="12.75">
      <c r="V6" s="9" t="s">
        <v>21</v>
      </c>
    </row>
    <row r="7" spans="23:25" ht="12.75">
      <c r="W7" s="4" t="s">
        <v>22</v>
      </c>
      <c r="X7" s="4">
        <v>3832</v>
      </c>
      <c r="Y7" s="4"/>
    </row>
    <row r="8" spans="2:29" s="4" customFormat="1" ht="55.5" customHeight="1">
      <c r="B8" s="11" t="s">
        <v>0</v>
      </c>
      <c r="C8" s="11" t="s">
        <v>20</v>
      </c>
      <c r="D8" s="11" t="s">
        <v>31</v>
      </c>
      <c r="E8" s="11" t="s">
        <v>23</v>
      </c>
      <c r="F8" s="12" t="s">
        <v>24</v>
      </c>
      <c r="G8" s="12" t="s">
        <v>13</v>
      </c>
      <c r="H8" s="12" t="s">
        <v>25</v>
      </c>
      <c r="I8" s="12" t="s">
        <v>16</v>
      </c>
      <c r="J8" s="12" t="s">
        <v>26</v>
      </c>
      <c r="K8" s="12" t="s">
        <v>10</v>
      </c>
      <c r="L8" s="12" t="s">
        <v>27</v>
      </c>
      <c r="M8" s="12" t="s">
        <v>14</v>
      </c>
      <c r="N8" s="12" t="s">
        <v>28</v>
      </c>
      <c r="O8" s="12" t="s">
        <v>15</v>
      </c>
      <c r="P8" s="12" t="s">
        <v>29</v>
      </c>
      <c r="Q8" s="12" t="s">
        <v>19</v>
      </c>
      <c r="R8" s="12" t="s">
        <v>30</v>
      </c>
      <c r="S8" s="12" t="s">
        <v>18</v>
      </c>
      <c r="U8" s="3" t="s">
        <v>0</v>
      </c>
      <c r="V8" s="3" t="s">
        <v>20</v>
      </c>
      <c r="W8" s="7" t="s">
        <v>10</v>
      </c>
      <c r="X8" s="7" t="s">
        <v>13</v>
      </c>
      <c r="Y8" s="7" t="s">
        <v>16</v>
      </c>
      <c r="Z8" s="7" t="s">
        <v>14</v>
      </c>
      <c r="AA8" s="7" t="s">
        <v>15</v>
      </c>
      <c r="AB8" s="7" t="s">
        <v>19</v>
      </c>
      <c r="AC8" s="7" t="s">
        <v>18</v>
      </c>
    </row>
    <row r="9" spans="2:29" ht="12.75">
      <c r="B9" s="13" t="s">
        <v>1</v>
      </c>
      <c r="C9" s="14"/>
      <c r="D9" s="14"/>
      <c r="E9" s="14"/>
      <c r="F9" s="14"/>
      <c r="G9" s="6"/>
      <c r="H9" s="6"/>
      <c r="I9" s="6"/>
      <c r="J9" s="6"/>
      <c r="K9" s="6"/>
      <c r="L9" s="6"/>
      <c r="M9" s="14"/>
      <c r="N9" s="14"/>
      <c r="O9" s="14"/>
      <c r="P9" s="14"/>
      <c r="Q9" s="14"/>
      <c r="R9" s="14"/>
      <c r="S9" s="6"/>
      <c r="U9" s="5" t="s">
        <v>1</v>
      </c>
      <c r="V9" s="1"/>
      <c r="W9" s="2"/>
      <c r="X9" s="2"/>
      <c r="Y9" s="2"/>
      <c r="Z9" s="1"/>
      <c r="AA9" s="1"/>
      <c r="AB9" s="1"/>
      <c r="AC9" s="2"/>
    </row>
    <row r="10" spans="2:29" ht="12.75">
      <c r="B10" s="14" t="s">
        <v>2</v>
      </c>
      <c r="C10" s="6">
        <v>121630</v>
      </c>
      <c r="D10" s="6">
        <v>27000</v>
      </c>
      <c r="E10" s="6">
        <f>C10-D10</f>
        <v>94630</v>
      </c>
      <c r="F10" s="6">
        <f>E10*0.9</f>
        <v>85167</v>
      </c>
      <c r="G10" s="6">
        <f>F10+D10</f>
        <v>112167</v>
      </c>
      <c r="H10" s="6">
        <f>E10*0.85</f>
        <v>80435.5</v>
      </c>
      <c r="I10" s="6">
        <f>H10+D10</f>
        <v>107435.5</v>
      </c>
      <c r="J10" s="6">
        <f>E10*0.8</f>
        <v>75704</v>
      </c>
      <c r="K10" s="6">
        <f>J10+D10</f>
        <v>102704</v>
      </c>
      <c r="L10" s="6">
        <f>E10*0.75</f>
        <v>70972.5</v>
      </c>
      <c r="M10" s="6">
        <f>L10+D10</f>
        <v>97972.5</v>
      </c>
      <c r="N10" s="6">
        <f>E10*0.7</f>
        <v>66241</v>
      </c>
      <c r="O10" s="6">
        <f>N10+D10</f>
        <v>93241</v>
      </c>
      <c r="P10" s="6">
        <f>E10*0.65</f>
        <v>61509.5</v>
      </c>
      <c r="Q10" s="6">
        <f>P10+D10</f>
        <v>88509.5</v>
      </c>
      <c r="R10" s="6">
        <f>E10*0.6</f>
        <v>56778</v>
      </c>
      <c r="S10" s="6">
        <f>R10+D10</f>
        <v>83778</v>
      </c>
      <c r="U10" s="1" t="s">
        <v>2</v>
      </c>
      <c r="V10" s="6">
        <f>C10/X7</f>
        <v>31.74060542797495</v>
      </c>
      <c r="W10" s="10">
        <f>V10*0.8</f>
        <v>25.39248434237996</v>
      </c>
      <c r="X10" s="10">
        <f>V10*0.9</f>
        <v>28.566544885177453</v>
      </c>
      <c r="Y10" s="10">
        <f>V10*0.85</f>
        <v>26.979514613778704</v>
      </c>
      <c r="Z10" s="10">
        <f>V10*0.75</f>
        <v>23.805454070981213</v>
      </c>
      <c r="AA10" s="10">
        <f>V10*0.7</f>
        <v>22.218423799582464</v>
      </c>
      <c r="AB10" s="10">
        <f>V10*0.65</f>
        <v>20.631393528183718</v>
      </c>
      <c r="AC10" s="10">
        <f>V10*0.6</f>
        <v>19.04436325678497</v>
      </c>
    </row>
    <row r="11" spans="2:29" ht="12.75">
      <c r="B11" s="14" t="s">
        <v>4</v>
      </c>
      <c r="C11" s="6">
        <v>205000</v>
      </c>
      <c r="D11" s="6">
        <v>54000</v>
      </c>
      <c r="E11" s="6">
        <f aca="true" t="shared" si="0" ref="E11:E24">C11-D11</f>
        <v>151000</v>
      </c>
      <c r="F11" s="6">
        <f aca="true" t="shared" si="1" ref="F11:F24">E11*0.9</f>
        <v>135900</v>
      </c>
      <c r="G11" s="6">
        <f aca="true" t="shared" si="2" ref="G11:G24">F11+D11</f>
        <v>189900</v>
      </c>
      <c r="H11" s="6">
        <f aca="true" t="shared" si="3" ref="H11:H24">E11*0.85</f>
        <v>128350</v>
      </c>
      <c r="I11" s="6">
        <f aca="true" t="shared" si="4" ref="I11:I24">H11+D11</f>
        <v>182350</v>
      </c>
      <c r="J11" s="6">
        <f aca="true" t="shared" si="5" ref="J11:J24">E11*0.8</f>
        <v>120800</v>
      </c>
      <c r="K11" s="6">
        <f aca="true" t="shared" si="6" ref="K11:K24">J11+D11</f>
        <v>174800</v>
      </c>
      <c r="L11" s="6">
        <f aca="true" t="shared" si="7" ref="L11:L24">E11*0.75</f>
        <v>113250</v>
      </c>
      <c r="M11" s="6">
        <f aca="true" t="shared" si="8" ref="M11:M24">L11+D11</f>
        <v>167250</v>
      </c>
      <c r="N11" s="6">
        <f aca="true" t="shared" si="9" ref="N11:N24">E11*0.7</f>
        <v>105700</v>
      </c>
      <c r="O11" s="6">
        <f aca="true" t="shared" si="10" ref="O11:O23">N11+D11</f>
        <v>159700</v>
      </c>
      <c r="P11" s="6">
        <f aca="true" t="shared" si="11" ref="P11:P24">E11*0.65</f>
        <v>98150</v>
      </c>
      <c r="Q11" s="6">
        <f aca="true" t="shared" si="12" ref="Q11:Q24">P11+D11</f>
        <v>152150</v>
      </c>
      <c r="R11" s="6">
        <f aca="true" t="shared" si="13" ref="R11:R24">E11*0.6</f>
        <v>90600</v>
      </c>
      <c r="S11" s="6">
        <f aca="true" t="shared" si="14" ref="S11:S24">R11+D11</f>
        <v>144600</v>
      </c>
      <c r="U11" s="1" t="s">
        <v>4</v>
      </c>
      <c r="V11" s="6">
        <f>C11/X7</f>
        <v>53.49686847599165</v>
      </c>
      <c r="W11" s="10">
        <f aca="true" t="shared" si="15" ref="W11:W24">V11*0.8</f>
        <v>42.79749478079332</v>
      </c>
      <c r="X11" s="10">
        <f aca="true" t="shared" si="16" ref="X11:X24">V11*0.9</f>
        <v>48.14718162839248</v>
      </c>
      <c r="Y11" s="10">
        <f aca="true" t="shared" si="17" ref="Y11:Y24">V11*0.85</f>
        <v>45.4723382045929</v>
      </c>
      <c r="Z11" s="10">
        <f aca="true" t="shared" si="18" ref="Z11:Z24">V11*0.75</f>
        <v>40.122651356993735</v>
      </c>
      <c r="AA11" s="10">
        <f aca="true" t="shared" si="19" ref="AA11:AA24">V11*0.7</f>
        <v>37.44780793319415</v>
      </c>
      <c r="AB11" s="10">
        <f aca="true" t="shared" si="20" ref="AB11:AB24">V11*0.65</f>
        <v>34.77296450939457</v>
      </c>
      <c r="AC11" s="10">
        <f aca="true" t="shared" si="21" ref="AC11:AC24">V11*0.6</f>
        <v>32.09812108559499</v>
      </c>
    </row>
    <row r="12" spans="2:29" ht="12.75">
      <c r="B12" s="14" t="s">
        <v>11</v>
      </c>
      <c r="C12" s="6">
        <v>289560</v>
      </c>
      <c r="D12" s="6">
        <v>54000</v>
      </c>
      <c r="E12" s="6">
        <f t="shared" si="0"/>
        <v>235560</v>
      </c>
      <c r="F12" s="6">
        <f t="shared" si="1"/>
        <v>212004</v>
      </c>
      <c r="G12" s="6">
        <f t="shared" si="2"/>
        <v>266004</v>
      </c>
      <c r="H12" s="6">
        <f t="shared" si="3"/>
        <v>200226</v>
      </c>
      <c r="I12" s="6">
        <f t="shared" si="4"/>
        <v>254226</v>
      </c>
      <c r="J12" s="6">
        <f t="shared" si="5"/>
        <v>188448</v>
      </c>
      <c r="K12" s="6">
        <f t="shared" si="6"/>
        <v>242448</v>
      </c>
      <c r="L12" s="6">
        <f t="shared" si="7"/>
        <v>176670</v>
      </c>
      <c r="M12" s="6">
        <f t="shared" si="8"/>
        <v>230670</v>
      </c>
      <c r="N12" s="6">
        <f t="shared" si="9"/>
        <v>164892</v>
      </c>
      <c r="O12" s="6">
        <f t="shared" si="10"/>
        <v>218892</v>
      </c>
      <c r="P12" s="6">
        <f t="shared" si="11"/>
        <v>153114</v>
      </c>
      <c r="Q12" s="6">
        <f t="shared" si="12"/>
        <v>207114</v>
      </c>
      <c r="R12" s="6">
        <f t="shared" si="13"/>
        <v>141336</v>
      </c>
      <c r="S12" s="6">
        <f t="shared" si="14"/>
        <v>195336</v>
      </c>
      <c r="U12" s="1" t="s">
        <v>11</v>
      </c>
      <c r="V12" s="6">
        <f>C12/X7</f>
        <v>75.56367432150313</v>
      </c>
      <c r="W12" s="10">
        <f t="shared" si="15"/>
        <v>60.45093945720251</v>
      </c>
      <c r="X12" s="10">
        <f t="shared" si="16"/>
        <v>68.00730688935282</v>
      </c>
      <c r="Y12" s="10">
        <f t="shared" si="17"/>
        <v>64.22912317327766</v>
      </c>
      <c r="Z12" s="10">
        <f t="shared" si="18"/>
        <v>56.67275574112735</v>
      </c>
      <c r="AA12" s="10">
        <f t="shared" si="19"/>
        <v>52.894572025052184</v>
      </c>
      <c r="AB12" s="10">
        <f t="shared" si="20"/>
        <v>49.11638830897704</v>
      </c>
      <c r="AC12" s="10">
        <f t="shared" si="21"/>
        <v>45.338204592901874</v>
      </c>
    </row>
    <row r="13" spans="2:29" ht="12.75">
      <c r="B13" s="13" t="s">
        <v>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U13" s="5" t="s">
        <v>3</v>
      </c>
      <c r="V13" s="2"/>
      <c r="W13" s="10"/>
      <c r="X13" s="10"/>
      <c r="Y13" s="10"/>
      <c r="Z13" s="10"/>
      <c r="AA13" s="10"/>
      <c r="AB13" s="10"/>
      <c r="AC13" s="10"/>
    </row>
    <row r="14" spans="2:29" ht="12.75">
      <c r="B14" s="14" t="s">
        <v>2</v>
      </c>
      <c r="C14" s="6">
        <v>162900</v>
      </c>
      <c r="D14" s="6">
        <v>27000</v>
      </c>
      <c r="E14" s="6">
        <f t="shared" si="0"/>
        <v>135900</v>
      </c>
      <c r="F14" s="6">
        <f t="shared" si="1"/>
        <v>122310</v>
      </c>
      <c r="G14" s="6">
        <f t="shared" si="2"/>
        <v>149310</v>
      </c>
      <c r="H14" s="6">
        <f t="shared" si="3"/>
        <v>115515</v>
      </c>
      <c r="I14" s="6">
        <f t="shared" si="4"/>
        <v>142515</v>
      </c>
      <c r="J14" s="6">
        <f t="shared" si="5"/>
        <v>108720</v>
      </c>
      <c r="K14" s="6">
        <f t="shared" si="6"/>
        <v>135720</v>
      </c>
      <c r="L14" s="6">
        <f t="shared" si="7"/>
        <v>101925</v>
      </c>
      <c r="M14" s="6">
        <f t="shared" si="8"/>
        <v>128925</v>
      </c>
      <c r="N14" s="6">
        <f t="shared" si="9"/>
        <v>95130</v>
      </c>
      <c r="O14" s="6">
        <f t="shared" si="10"/>
        <v>122130</v>
      </c>
      <c r="P14" s="6">
        <f t="shared" si="11"/>
        <v>88335</v>
      </c>
      <c r="Q14" s="6">
        <f t="shared" si="12"/>
        <v>115335</v>
      </c>
      <c r="R14" s="6">
        <f t="shared" si="13"/>
        <v>81540</v>
      </c>
      <c r="S14" s="6">
        <f t="shared" si="14"/>
        <v>108540</v>
      </c>
      <c r="U14" s="1" t="s">
        <v>2</v>
      </c>
      <c r="V14" s="6">
        <f>C14/X7</f>
        <v>42.51043841336117</v>
      </c>
      <c r="W14" s="10">
        <f t="shared" si="15"/>
        <v>34.00835073068894</v>
      </c>
      <c r="X14" s="10">
        <f t="shared" si="16"/>
        <v>38.25939457202506</v>
      </c>
      <c r="Y14" s="10">
        <f t="shared" si="17"/>
        <v>36.133872651356995</v>
      </c>
      <c r="Z14" s="10">
        <f t="shared" si="18"/>
        <v>31.88282881002088</v>
      </c>
      <c r="AA14" s="10">
        <f t="shared" si="19"/>
        <v>29.75730688935282</v>
      </c>
      <c r="AB14" s="10">
        <f t="shared" si="20"/>
        <v>27.631784968684762</v>
      </c>
      <c r="AC14" s="10">
        <f t="shared" si="21"/>
        <v>25.506263048016702</v>
      </c>
    </row>
    <row r="15" spans="2:29" ht="12.75">
      <c r="B15" s="14" t="s">
        <v>4</v>
      </c>
      <c r="C15" s="6">
        <v>245260</v>
      </c>
      <c r="D15" s="6">
        <v>54000</v>
      </c>
      <c r="E15" s="6">
        <f t="shared" si="0"/>
        <v>191260</v>
      </c>
      <c r="F15" s="6">
        <f t="shared" si="1"/>
        <v>172134</v>
      </c>
      <c r="G15" s="6">
        <f t="shared" si="2"/>
        <v>226134</v>
      </c>
      <c r="H15" s="6">
        <f t="shared" si="3"/>
        <v>162571</v>
      </c>
      <c r="I15" s="6">
        <f t="shared" si="4"/>
        <v>216571</v>
      </c>
      <c r="J15" s="6">
        <f t="shared" si="5"/>
        <v>153008</v>
      </c>
      <c r="K15" s="6">
        <f t="shared" si="6"/>
        <v>207008</v>
      </c>
      <c r="L15" s="6">
        <f t="shared" si="7"/>
        <v>143445</v>
      </c>
      <c r="M15" s="6">
        <f t="shared" si="8"/>
        <v>197445</v>
      </c>
      <c r="N15" s="6">
        <f t="shared" si="9"/>
        <v>133882</v>
      </c>
      <c r="O15" s="6">
        <f t="shared" si="10"/>
        <v>187882</v>
      </c>
      <c r="P15" s="6">
        <f t="shared" si="11"/>
        <v>124319</v>
      </c>
      <c r="Q15" s="6">
        <f t="shared" si="12"/>
        <v>178319</v>
      </c>
      <c r="R15" s="6">
        <f t="shared" si="13"/>
        <v>114756</v>
      </c>
      <c r="S15" s="6">
        <f t="shared" si="14"/>
        <v>168756</v>
      </c>
      <c r="U15" s="1" t="s">
        <v>4</v>
      </c>
      <c r="V15" s="6">
        <f>223260/X7</f>
        <v>58.26200417536534</v>
      </c>
      <c r="W15" s="10">
        <f t="shared" si="15"/>
        <v>46.609603340292274</v>
      </c>
      <c r="X15" s="10">
        <f t="shared" si="16"/>
        <v>52.43580375782881</v>
      </c>
      <c r="Y15" s="10">
        <f t="shared" si="17"/>
        <v>49.52270354906054</v>
      </c>
      <c r="Z15" s="10">
        <f t="shared" si="18"/>
        <v>43.696503131524004</v>
      </c>
      <c r="AA15" s="10">
        <f t="shared" si="19"/>
        <v>40.783402922755734</v>
      </c>
      <c r="AB15" s="10">
        <f t="shared" si="20"/>
        <v>37.87030271398747</v>
      </c>
      <c r="AC15" s="10">
        <f t="shared" si="21"/>
        <v>34.9572025052192</v>
      </c>
    </row>
    <row r="16" spans="2:29" ht="12.75">
      <c r="B16" s="14" t="s">
        <v>12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1" t="s">
        <v>12</v>
      </c>
      <c r="V16" s="2"/>
      <c r="W16" s="10"/>
      <c r="X16" s="10"/>
      <c r="Y16" s="10"/>
      <c r="Z16" s="10"/>
      <c r="AA16" s="10"/>
      <c r="AB16" s="10"/>
      <c r="AC16" s="10"/>
    </row>
    <row r="17" spans="2:29" ht="12.75">
      <c r="B17" s="14" t="s">
        <v>7</v>
      </c>
      <c r="C17" s="6">
        <v>291220</v>
      </c>
      <c r="D17" s="6">
        <v>27000</v>
      </c>
      <c r="E17" s="6">
        <f t="shared" si="0"/>
        <v>264220</v>
      </c>
      <c r="F17" s="6">
        <f t="shared" si="1"/>
        <v>237798</v>
      </c>
      <c r="G17" s="6">
        <f t="shared" si="2"/>
        <v>264798</v>
      </c>
      <c r="H17" s="6">
        <f t="shared" si="3"/>
        <v>224587</v>
      </c>
      <c r="I17" s="6">
        <f t="shared" si="4"/>
        <v>251587</v>
      </c>
      <c r="J17" s="6">
        <f t="shared" si="5"/>
        <v>211376</v>
      </c>
      <c r="K17" s="6">
        <f t="shared" si="6"/>
        <v>238376</v>
      </c>
      <c r="L17" s="6">
        <f t="shared" si="7"/>
        <v>198165</v>
      </c>
      <c r="M17" s="6">
        <f t="shared" si="8"/>
        <v>225165</v>
      </c>
      <c r="N17" s="6">
        <f t="shared" si="9"/>
        <v>184954</v>
      </c>
      <c r="O17" s="6">
        <f t="shared" si="10"/>
        <v>211954</v>
      </c>
      <c r="P17" s="6">
        <f t="shared" si="11"/>
        <v>171743</v>
      </c>
      <c r="Q17" s="6">
        <f t="shared" si="12"/>
        <v>198743</v>
      </c>
      <c r="R17" s="6">
        <f t="shared" si="13"/>
        <v>158532</v>
      </c>
      <c r="S17" s="6">
        <f t="shared" si="14"/>
        <v>185532</v>
      </c>
      <c r="U17" s="1" t="s">
        <v>7</v>
      </c>
      <c r="V17" s="6">
        <f>V18-(88000/X7)</f>
        <v>73.12630480167016</v>
      </c>
      <c r="W17" s="10">
        <f t="shared" si="15"/>
        <v>58.50104384133613</v>
      </c>
      <c r="X17" s="10">
        <f t="shared" si="16"/>
        <v>65.81367432150314</v>
      </c>
      <c r="Y17" s="10">
        <f t="shared" si="17"/>
        <v>62.157359081419635</v>
      </c>
      <c r="Z17" s="10">
        <f t="shared" si="18"/>
        <v>54.84472860125262</v>
      </c>
      <c r="AA17" s="10">
        <f t="shared" si="19"/>
        <v>51.18841336116911</v>
      </c>
      <c r="AB17" s="10">
        <f t="shared" si="20"/>
        <v>47.5320981210856</v>
      </c>
      <c r="AC17" s="10">
        <f t="shared" si="21"/>
        <v>43.875782881002095</v>
      </c>
    </row>
    <row r="18" spans="2:29" ht="12.75">
      <c r="B18" s="14" t="s">
        <v>6</v>
      </c>
      <c r="C18" s="6">
        <v>390220</v>
      </c>
      <c r="D18" s="6">
        <v>54000</v>
      </c>
      <c r="E18" s="6">
        <f t="shared" si="0"/>
        <v>336220</v>
      </c>
      <c r="F18" s="6">
        <f t="shared" si="1"/>
        <v>302598</v>
      </c>
      <c r="G18" s="6">
        <f t="shared" si="2"/>
        <v>356598</v>
      </c>
      <c r="H18" s="6">
        <f t="shared" si="3"/>
        <v>285787</v>
      </c>
      <c r="I18" s="6">
        <f t="shared" si="4"/>
        <v>339787</v>
      </c>
      <c r="J18" s="6">
        <f t="shared" si="5"/>
        <v>268976</v>
      </c>
      <c r="K18" s="6">
        <f t="shared" si="6"/>
        <v>322976</v>
      </c>
      <c r="L18" s="6">
        <f t="shared" si="7"/>
        <v>252165</v>
      </c>
      <c r="M18" s="6">
        <f t="shared" si="8"/>
        <v>306165</v>
      </c>
      <c r="N18" s="6">
        <f t="shared" si="9"/>
        <v>235353.99999999997</v>
      </c>
      <c r="O18" s="6">
        <f t="shared" si="10"/>
        <v>289354</v>
      </c>
      <c r="P18" s="6">
        <f t="shared" si="11"/>
        <v>218543</v>
      </c>
      <c r="Q18" s="6">
        <f t="shared" si="12"/>
        <v>272543</v>
      </c>
      <c r="R18" s="6">
        <f t="shared" si="13"/>
        <v>201732</v>
      </c>
      <c r="S18" s="6">
        <f t="shared" si="14"/>
        <v>255732</v>
      </c>
      <c r="U18" s="1" t="s">
        <v>6</v>
      </c>
      <c r="V18" s="6">
        <f>368220/X7</f>
        <v>96.09081419624218</v>
      </c>
      <c r="W18" s="10">
        <f t="shared" si="15"/>
        <v>76.87265135699374</v>
      </c>
      <c r="X18" s="10">
        <f t="shared" si="16"/>
        <v>86.48173277661796</v>
      </c>
      <c r="Y18" s="10">
        <f t="shared" si="17"/>
        <v>81.67719206680584</v>
      </c>
      <c r="Z18" s="10">
        <f t="shared" si="18"/>
        <v>72.06811064718164</v>
      </c>
      <c r="AA18" s="10">
        <f t="shared" si="19"/>
        <v>67.26356993736952</v>
      </c>
      <c r="AB18" s="10">
        <f t="shared" si="20"/>
        <v>62.459029227557416</v>
      </c>
      <c r="AC18" s="10">
        <f t="shared" si="21"/>
        <v>57.65448851774531</v>
      </c>
    </row>
    <row r="19" spans="2:29" ht="12.75">
      <c r="B19" s="13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U19" s="5" t="s">
        <v>5</v>
      </c>
      <c r="V19" s="2"/>
      <c r="W19" s="10"/>
      <c r="X19" s="10"/>
      <c r="Y19" s="10"/>
      <c r="Z19" s="10"/>
      <c r="AA19" s="10"/>
      <c r="AB19" s="10"/>
      <c r="AC19" s="10"/>
    </row>
    <row r="20" spans="2:29" ht="12.75">
      <c r="B20" s="14" t="s">
        <v>4</v>
      </c>
      <c r="C20" s="6">
        <v>273460</v>
      </c>
      <c r="D20" s="6">
        <v>54000</v>
      </c>
      <c r="E20" s="6">
        <f t="shared" si="0"/>
        <v>219460</v>
      </c>
      <c r="F20" s="6">
        <f t="shared" si="1"/>
        <v>197514</v>
      </c>
      <c r="G20" s="6">
        <f t="shared" si="2"/>
        <v>251514</v>
      </c>
      <c r="H20" s="6">
        <f t="shared" si="3"/>
        <v>186541</v>
      </c>
      <c r="I20" s="6">
        <f t="shared" si="4"/>
        <v>240541</v>
      </c>
      <c r="J20" s="6">
        <f t="shared" si="5"/>
        <v>175568</v>
      </c>
      <c r="K20" s="6">
        <f t="shared" si="6"/>
        <v>229568</v>
      </c>
      <c r="L20" s="6">
        <f t="shared" si="7"/>
        <v>164595</v>
      </c>
      <c r="M20" s="6">
        <f t="shared" si="8"/>
        <v>218595</v>
      </c>
      <c r="N20" s="6">
        <f t="shared" si="9"/>
        <v>153622</v>
      </c>
      <c r="O20" s="6">
        <f t="shared" si="10"/>
        <v>207622</v>
      </c>
      <c r="P20" s="6">
        <f t="shared" si="11"/>
        <v>142649</v>
      </c>
      <c r="Q20" s="6">
        <f t="shared" si="12"/>
        <v>196649</v>
      </c>
      <c r="R20" s="6">
        <f t="shared" si="13"/>
        <v>131676</v>
      </c>
      <c r="S20" s="6">
        <f t="shared" si="14"/>
        <v>185676</v>
      </c>
      <c r="U20" s="1" t="s">
        <v>4</v>
      </c>
      <c r="V20" s="6">
        <f>251460/X7</f>
        <v>65.62108559498957</v>
      </c>
      <c r="W20" s="10">
        <f t="shared" si="15"/>
        <v>52.496868475991654</v>
      </c>
      <c r="X20" s="10">
        <f t="shared" si="16"/>
        <v>59.058977035490614</v>
      </c>
      <c r="Y20" s="10">
        <f t="shared" si="17"/>
        <v>55.77792275574113</v>
      </c>
      <c r="Z20" s="10">
        <f t="shared" si="18"/>
        <v>49.21581419624218</v>
      </c>
      <c r="AA20" s="10">
        <f t="shared" si="19"/>
        <v>45.934759916492695</v>
      </c>
      <c r="AB20" s="10">
        <f t="shared" si="20"/>
        <v>42.65370563674322</v>
      </c>
      <c r="AC20" s="10">
        <f t="shared" si="21"/>
        <v>39.372651356993735</v>
      </c>
    </row>
    <row r="21" spans="2:29" ht="12.75">
      <c r="B21" s="14" t="s">
        <v>11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U21" s="1" t="s">
        <v>11</v>
      </c>
      <c r="V21" s="2"/>
      <c r="W21" s="10"/>
      <c r="X21" s="10"/>
      <c r="Y21" s="10"/>
      <c r="Z21" s="10"/>
      <c r="AA21" s="10"/>
      <c r="AB21" s="10"/>
      <c r="AC21" s="10"/>
    </row>
    <row r="22" spans="2:29" ht="12.75">
      <c r="B22" s="14" t="s">
        <v>7</v>
      </c>
      <c r="C22" s="6">
        <v>319400</v>
      </c>
      <c r="D22" s="6">
        <v>27000</v>
      </c>
      <c r="E22" s="6">
        <f t="shared" si="0"/>
        <v>292400</v>
      </c>
      <c r="F22" s="6">
        <f t="shared" si="1"/>
        <v>263160</v>
      </c>
      <c r="G22" s="6">
        <f t="shared" si="2"/>
        <v>290160</v>
      </c>
      <c r="H22" s="6">
        <f t="shared" si="3"/>
        <v>248540</v>
      </c>
      <c r="I22" s="6">
        <f t="shared" si="4"/>
        <v>275540</v>
      </c>
      <c r="J22" s="6">
        <f t="shared" si="5"/>
        <v>233920</v>
      </c>
      <c r="K22" s="6">
        <f t="shared" si="6"/>
        <v>260920</v>
      </c>
      <c r="L22" s="6">
        <f t="shared" si="7"/>
        <v>219300</v>
      </c>
      <c r="M22" s="6">
        <f t="shared" si="8"/>
        <v>246300</v>
      </c>
      <c r="N22" s="6">
        <f t="shared" si="9"/>
        <v>204680</v>
      </c>
      <c r="O22" s="6">
        <f t="shared" si="10"/>
        <v>231680</v>
      </c>
      <c r="P22" s="6">
        <f t="shared" si="11"/>
        <v>190060</v>
      </c>
      <c r="Q22" s="6">
        <f t="shared" si="12"/>
        <v>217060</v>
      </c>
      <c r="R22" s="6">
        <f t="shared" si="13"/>
        <v>175440</v>
      </c>
      <c r="S22" s="6">
        <f t="shared" si="14"/>
        <v>202440</v>
      </c>
      <c r="U22" s="1" t="s">
        <v>7</v>
      </c>
      <c r="V22" s="6">
        <f>V23-(88000/X7)</f>
        <v>80.48016701461378</v>
      </c>
      <c r="W22" s="10">
        <f t="shared" si="15"/>
        <v>64.38413361169103</v>
      </c>
      <c r="X22" s="10">
        <f t="shared" si="16"/>
        <v>72.4321503131524</v>
      </c>
      <c r="Y22" s="10">
        <f t="shared" si="17"/>
        <v>68.40814196242171</v>
      </c>
      <c r="Z22" s="10">
        <f t="shared" si="18"/>
        <v>60.36012526096034</v>
      </c>
      <c r="AA22" s="10">
        <f t="shared" si="19"/>
        <v>56.33611691022964</v>
      </c>
      <c r="AB22" s="10">
        <f t="shared" si="20"/>
        <v>52.31210855949896</v>
      </c>
      <c r="AC22" s="10">
        <f t="shared" si="21"/>
        <v>48.28810020876827</v>
      </c>
    </row>
    <row r="23" spans="2:29" ht="12.75">
      <c r="B23" s="14" t="s">
        <v>6</v>
      </c>
      <c r="C23" s="6">
        <v>418400</v>
      </c>
      <c r="D23" s="6">
        <v>54000</v>
      </c>
      <c r="E23" s="6">
        <f t="shared" si="0"/>
        <v>364400</v>
      </c>
      <c r="F23" s="6">
        <f t="shared" si="1"/>
        <v>327960</v>
      </c>
      <c r="G23" s="6">
        <f t="shared" si="2"/>
        <v>381960</v>
      </c>
      <c r="H23" s="6">
        <f t="shared" si="3"/>
        <v>309740</v>
      </c>
      <c r="I23" s="6">
        <f t="shared" si="4"/>
        <v>363740</v>
      </c>
      <c r="J23" s="6">
        <f t="shared" si="5"/>
        <v>291520</v>
      </c>
      <c r="K23" s="6">
        <f t="shared" si="6"/>
        <v>345520</v>
      </c>
      <c r="L23" s="6">
        <f t="shared" si="7"/>
        <v>273300</v>
      </c>
      <c r="M23" s="6">
        <f t="shared" si="8"/>
        <v>327300</v>
      </c>
      <c r="N23" s="6">
        <f t="shared" si="9"/>
        <v>255079.99999999997</v>
      </c>
      <c r="O23" s="6">
        <f t="shared" si="10"/>
        <v>309080</v>
      </c>
      <c r="P23" s="6">
        <f t="shared" si="11"/>
        <v>236860</v>
      </c>
      <c r="Q23" s="6">
        <f t="shared" si="12"/>
        <v>290860</v>
      </c>
      <c r="R23" s="6">
        <f t="shared" si="13"/>
        <v>218640</v>
      </c>
      <c r="S23" s="6">
        <f t="shared" si="14"/>
        <v>272640</v>
      </c>
      <c r="U23" s="1" t="s">
        <v>6</v>
      </c>
      <c r="V23" s="6">
        <f>396400/X7</f>
        <v>103.4446764091858</v>
      </c>
      <c r="W23" s="10">
        <f t="shared" si="15"/>
        <v>82.75574112734864</v>
      </c>
      <c r="X23" s="10">
        <f t="shared" si="16"/>
        <v>93.10020876826722</v>
      </c>
      <c r="Y23" s="10">
        <f t="shared" si="17"/>
        <v>87.92797494780793</v>
      </c>
      <c r="Z23" s="10">
        <f t="shared" si="18"/>
        <v>77.58350730688935</v>
      </c>
      <c r="AA23" s="10">
        <f t="shared" si="19"/>
        <v>72.41127348643006</v>
      </c>
      <c r="AB23" s="10">
        <f t="shared" si="20"/>
        <v>67.23903966597078</v>
      </c>
      <c r="AC23" s="10">
        <f t="shared" si="21"/>
        <v>62.06680584551148</v>
      </c>
    </row>
    <row r="24" spans="2:29" ht="12.75">
      <c r="B24" s="14" t="s">
        <v>8</v>
      </c>
      <c r="C24" s="6">
        <v>289560</v>
      </c>
      <c r="D24" s="6">
        <v>54000</v>
      </c>
      <c r="E24" s="6">
        <f t="shared" si="0"/>
        <v>235560</v>
      </c>
      <c r="F24" s="6">
        <f t="shared" si="1"/>
        <v>212004</v>
      </c>
      <c r="G24" s="6">
        <f t="shared" si="2"/>
        <v>266004</v>
      </c>
      <c r="H24" s="6">
        <f t="shared" si="3"/>
        <v>200226</v>
      </c>
      <c r="I24" s="6">
        <f t="shared" si="4"/>
        <v>254226</v>
      </c>
      <c r="J24" s="6">
        <f t="shared" si="5"/>
        <v>188448</v>
      </c>
      <c r="K24" s="6">
        <f t="shared" si="6"/>
        <v>242448</v>
      </c>
      <c r="L24" s="6">
        <f t="shared" si="7"/>
        <v>176670</v>
      </c>
      <c r="M24" s="6">
        <f t="shared" si="8"/>
        <v>230670</v>
      </c>
      <c r="N24" s="6">
        <f t="shared" si="9"/>
        <v>164892</v>
      </c>
      <c r="O24" s="6">
        <v>187290</v>
      </c>
      <c r="P24" s="6">
        <f t="shared" si="11"/>
        <v>153114</v>
      </c>
      <c r="Q24" s="6">
        <f t="shared" si="12"/>
        <v>207114</v>
      </c>
      <c r="R24" s="6">
        <f t="shared" si="13"/>
        <v>141336</v>
      </c>
      <c r="S24" s="6">
        <f t="shared" si="14"/>
        <v>195336</v>
      </c>
      <c r="U24" s="1" t="s">
        <v>8</v>
      </c>
      <c r="V24" s="6">
        <f>267560/X7</f>
        <v>69.82254697286012</v>
      </c>
      <c r="W24" s="10">
        <f t="shared" si="15"/>
        <v>55.858037578288105</v>
      </c>
      <c r="X24" s="10">
        <f t="shared" si="16"/>
        <v>62.840292275574114</v>
      </c>
      <c r="Y24" s="10">
        <f t="shared" si="17"/>
        <v>59.3491649269311</v>
      </c>
      <c r="Z24" s="10">
        <f t="shared" si="18"/>
        <v>52.36691022964509</v>
      </c>
      <c r="AA24" s="10">
        <f t="shared" si="19"/>
        <v>48.87578288100208</v>
      </c>
      <c r="AB24" s="10">
        <f t="shared" si="20"/>
        <v>45.38465553235908</v>
      </c>
      <c r="AC24" s="10">
        <f t="shared" si="21"/>
        <v>41.89352818371607</v>
      </c>
    </row>
    <row r="25" spans="2:29" ht="12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U25" s="1"/>
      <c r="V25" s="2"/>
      <c r="W25" s="2"/>
      <c r="X25" s="2"/>
      <c r="Y25" s="2"/>
      <c r="Z25" s="1"/>
      <c r="AA25" s="1"/>
      <c r="AB25" s="1"/>
      <c r="AC25" s="1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2018-10-24T13:35:09Z</cp:lastPrinted>
  <dcterms:created xsi:type="dcterms:W3CDTF">2008-08-18T12:05:07Z</dcterms:created>
  <dcterms:modified xsi:type="dcterms:W3CDTF">2019-01-29T13:22:33Z</dcterms:modified>
  <cp:category/>
  <cp:version/>
  <cp:contentType/>
  <cp:contentStatus/>
</cp:coreProperties>
</file>